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05"/>
  <workbookPr autoCompressPictures="0"/>
  <bookViews>
    <workbookView showHorizontalScroll="0" xWindow="6100" yWindow="140" windowWidth="18120" windowHeight="12940"/>
  </bookViews>
  <sheets>
    <sheet name="Data Input" sheetId="1" r:id="rId1"/>
    <sheet name="Summary" sheetId="4" r:id="rId2"/>
    <sheet name="Final result" sheetId="3" r:id="rId3"/>
    <sheet name="Calculations" sheetId="2" r:id="rId4"/>
  </sheets>
  <definedNames>
    <definedName name="_xlnm.Print_Area" localSheetId="3">Calculations!$A$1:$J$70</definedName>
    <definedName name="_xlnm.Print_Area" localSheetId="0">'Data Input'!$A$1:$M$43</definedName>
    <definedName name="_xlnm.Print_Area" localSheetId="2">'Final result'!$A$1:$I$44</definedName>
    <definedName name="_xlnm.Print_Area" localSheetId="1">Summary!$A$1:$T$34</definedName>
    <definedName name="_xlnm.Print_Titles" localSheetId="3">Calculations!$1:$4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60" i="2" l="1"/>
  <c r="B57" i="2"/>
  <c r="G44" i="2"/>
  <c r="B40" i="2"/>
  <c r="G45" i="2"/>
  <c r="G46" i="2"/>
  <c r="G47" i="2"/>
  <c r="G48" i="2"/>
  <c r="B29" i="2"/>
  <c r="B25" i="2"/>
  <c r="B23" i="2"/>
  <c r="B20" i="2"/>
  <c r="B21" i="2"/>
  <c r="B22" i="2"/>
  <c r="B24" i="2"/>
  <c r="B26" i="2"/>
  <c r="C25" i="2"/>
  <c r="C23" i="2"/>
  <c r="C20" i="2"/>
  <c r="C21" i="2"/>
  <c r="C22" i="2"/>
  <c r="C24" i="2"/>
  <c r="C26" i="2"/>
  <c r="D25" i="2"/>
  <c r="D23" i="2"/>
  <c r="D20" i="2"/>
  <c r="D21" i="2"/>
  <c r="D22" i="2"/>
  <c r="D24" i="2"/>
  <c r="D26" i="2"/>
  <c r="F25" i="2"/>
  <c r="F23" i="2"/>
  <c r="F20" i="2"/>
  <c r="F21" i="2"/>
  <c r="F22" i="2"/>
  <c r="F24" i="2"/>
  <c r="F26" i="2"/>
  <c r="G25" i="2"/>
  <c r="G23" i="2"/>
  <c r="G20" i="2"/>
  <c r="G21" i="2"/>
  <c r="G22" i="2"/>
  <c r="G24" i="2"/>
  <c r="G26" i="2"/>
  <c r="B28" i="2"/>
  <c r="B30" i="2"/>
  <c r="B31" i="2"/>
  <c r="C10" i="2"/>
  <c r="F9" i="2"/>
  <c r="F10" i="2"/>
  <c r="F8" i="2"/>
  <c r="F11" i="2"/>
  <c r="G9" i="2"/>
  <c r="G10" i="2"/>
  <c r="G8" i="2"/>
  <c r="G11" i="2"/>
  <c r="F48" i="2"/>
  <c r="D48" i="2"/>
  <c r="C48" i="2"/>
  <c r="B48" i="2"/>
  <c r="F44" i="2"/>
  <c r="F46" i="2"/>
  <c r="D44" i="2"/>
  <c r="D46" i="2"/>
  <c r="C44" i="2"/>
  <c r="C46" i="2"/>
  <c r="F45" i="2"/>
  <c r="F47" i="2"/>
  <c r="F49" i="2"/>
  <c r="B44" i="2"/>
  <c r="B46" i="2"/>
  <c r="G49" i="2"/>
  <c r="C45" i="2"/>
  <c r="C47" i="2"/>
  <c r="C49" i="2"/>
  <c r="B45" i="2"/>
  <c r="B47" i="2"/>
  <c r="B49" i="2"/>
  <c r="D45" i="2"/>
  <c r="D47" i="2"/>
  <c r="D49" i="2"/>
  <c r="B13" i="2"/>
  <c r="D10" i="2"/>
  <c r="B10" i="2"/>
  <c r="D9" i="2"/>
  <c r="C9" i="2"/>
  <c r="B9" i="2"/>
  <c r="B8" i="2"/>
  <c r="B11" i="2"/>
  <c r="D8" i="2"/>
  <c r="C8" i="2"/>
  <c r="B61" i="2"/>
  <c r="B62" i="2"/>
  <c r="C60" i="2"/>
  <c r="C61" i="2"/>
  <c r="C62" i="2"/>
  <c r="B56" i="2"/>
  <c r="F64" i="2"/>
  <c r="F65" i="2"/>
  <c r="D64" i="2"/>
  <c r="C64" i="2"/>
  <c r="B64" i="2"/>
  <c r="G64" i="2"/>
  <c r="D10" i="4"/>
  <c r="D8" i="4"/>
  <c r="D9" i="4"/>
  <c r="P36" i="1"/>
  <c r="B51" i="2"/>
  <c r="B52" i="2"/>
  <c r="E65" i="2"/>
  <c r="G65" i="2"/>
  <c r="B65" i="2"/>
  <c r="C65" i="2"/>
  <c r="D65" i="2"/>
  <c r="D11" i="2"/>
  <c r="C11" i="2"/>
  <c r="D66" i="2"/>
  <c r="E11" i="3"/>
  <c r="C66" i="2"/>
  <c r="D11" i="3"/>
  <c r="G66" i="2"/>
  <c r="G11" i="3"/>
  <c r="F66" i="2"/>
  <c r="F11" i="3"/>
  <c r="B14" i="2"/>
  <c r="B9" i="3"/>
  <c r="B13" i="3"/>
  <c r="E66" i="2"/>
  <c r="B66" i="2"/>
  <c r="C11" i="3"/>
  <c r="H11" i="3"/>
  <c r="C10" i="3"/>
  <c r="B21" i="3"/>
  <c r="H13" i="4"/>
  <c r="F10" i="3"/>
  <c r="E10" i="3"/>
  <c r="D10" i="3"/>
  <c r="G10" i="3"/>
  <c r="H9" i="3"/>
  <c r="C12" i="3"/>
  <c r="E12" i="3"/>
  <c r="D12" i="3"/>
  <c r="G12" i="3"/>
  <c r="F12" i="3"/>
  <c r="C13" i="3"/>
  <c r="H10" i="3"/>
  <c r="F13" i="3"/>
  <c r="D13" i="3"/>
  <c r="G13" i="3"/>
  <c r="E13" i="3"/>
  <c r="B22" i="3"/>
  <c r="B24" i="3"/>
  <c r="H16" i="4"/>
  <c r="H12" i="3"/>
  <c r="H13" i="3"/>
  <c r="C14" i="3"/>
  <c r="B23" i="3"/>
  <c r="H15" i="4"/>
  <c r="H14" i="4"/>
  <c r="C15" i="3"/>
  <c r="D14" i="3"/>
  <c r="C16" i="3"/>
  <c r="C17" i="3"/>
  <c r="D15" i="3"/>
  <c r="E14" i="3"/>
  <c r="D16" i="3"/>
  <c r="D17" i="3"/>
  <c r="E15" i="3"/>
  <c r="F14" i="3"/>
  <c r="E16" i="3"/>
  <c r="E17" i="3"/>
  <c r="F15" i="3"/>
  <c r="F16" i="3"/>
  <c r="G14" i="3"/>
  <c r="G15" i="3"/>
  <c r="G16" i="3"/>
  <c r="F17" i="3"/>
  <c r="G17" i="3"/>
</calcChain>
</file>

<file path=xl/sharedStrings.xml><?xml version="1.0" encoding="utf-8"?>
<sst xmlns="http://schemas.openxmlformats.org/spreadsheetml/2006/main" count="126" uniqueCount="97">
  <si>
    <t>Fully loaded labor rate</t>
  </si>
  <si>
    <t>12 cell</t>
  </si>
  <si>
    <t>18 cell</t>
  </si>
  <si>
    <t>Number of batteries in facility</t>
  </si>
  <si>
    <t>Cost of battery</t>
  </si>
  <si>
    <t>Cost of water supply</t>
  </si>
  <si>
    <t>Time to manually water</t>
  </si>
  <si>
    <t>Number of batteries</t>
  </si>
  <si>
    <t xml:space="preserve">Year </t>
  </si>
  <si>
    <t>Cost of system</t>
  </si>
  <si>
    <t>Labor savings</t>
  </si>
  <si>
    <t>Total cost</t>
  </si>
  <si>
    <t>Total savings</t>
  </si>
  <si>
    <t>Balance forward</t>
  </si>
  <si>
    <t>Net annual labor savings</t>
  </si>
  <si>
    <t>Labor Savings</t>
  </si>
  <si>
    <t>Battery Life Savings</t>
  </si>
  <si>
    <t>System Cost</t>
  </si>
  <si>
    <t>12 Cell</t>
  </si>
  <si>
    <t>18 Cell</t>
  </si>
  <si>
    <t>Number of strings</t>
  </si>
  <si>
    <t>Cost per string</t>
  </si>
  <si>
    <t>Total savings over 5 years</t>
  </si>
  <si>
    <t>Total system cost</t>
  </si>
  <si>
    <t>24 Cell</t>
  </si>
  <si>
    <t>Number of waterings per year</t>
  </si>
  <si>
    <t>Time saved per watering (min)</t>
  </si>
  <si>
    <t>Time saved per year (hours)</t>
  </si>
  <si>
    <t>Labor cost per hour</t>
  </si>
  <si>
    <t>Battery operator</t>
  </si>
  <si>
    <t>Driver</t>
  </si>
  <si>
    <t>Time spent on battery change (minutes)</t>
  </si>
  <si>
    <t>Number of battery changes per day (avg)</t>
  </si>
  <si>
    <t>Year 1</t>
  </si>
  <si>
    <t>Year 2</t>
  </si>
  <si>
    <t>Year 3</t>
  </si>
  <si>
    <t>Year 4</t>
  </si>
  <si>
    <t>Year 5</t>
  </si>
  <si>
    <t>Reduction in battery changes (%)</t>
  </si>
  <si>
    <t>Reduction in Battery Changes Savings</t>
  </si>
  <si>
    <t>Time spent to change battery</t>
  </si>
  <si>
    <t>Labor rate</t>
  </si>
  <si>
    <t>Cost per change</t>
  </si>
  <si>
    <t>Total cost per change</t>
  </si>
  <si>
    <t>Number of changes per day</t>
  </si>
  <si>
    <t xml:space="preserve">Reduction in daily changes </t>
  </si>
  <si>
    <t>Number of changes eliminated/yr</t>
  </si>
  <si>
    <t>Cost savings per year</t>
  </si>
  <si>
    <t>Breakeven year</t>
  </si>
  <si>
    <t>months to get to breakeven</t>
  </si>
  <si>
    <t>Months from begin of year</t>
  </si>
  <si>
    <t>TOTAL</t>
  </si>
  <si>
    <t>Return on Investment (IRR)</t>
  </si>
  <si>
    <t>Cost per month - manual watering</t>
  </si>
  <si>
    <t>Monthly savings per battery</t>
  </si>
  <si>
    <t>Total savings per year</t>
  </si>
  <si>
    <t>Total for all batteries per year</t>
  </si>
  <si>
    <t>Total over 5 years</t>
  </si>
  <si>
    <t>Results</t>
  </si>
  <si>
    <t>Total</t>
  </si>
  <si>
    <t>Increased battery life savings</t>
  </si>
  <si>
    <t>Reduced battery changes savings</t>
  </si>
  <si>
    <t>Return on Investment Worksheet</t>
  </si>
  <si>
    <t>Extra Battery Life (months)</t>
  </si>
  <si>
    <t>Installed Cost of Battery Monitor (Blinky)</t>
  </si>
  <si>
    <t>Time to manually water (minutes)</t>
  </si>
  <si>
    <t>Prepared for</t>
  </si>
  <si>
    <t>Prepared by</t>
  </si>
  <si>
    <t>Date</t>
  </si>
  <si>
    <t>Payback period (months)</t>
  </si>
  <si>
    <t>Appendix: Calculations</t>
  </si>
  <si>
    <t>Date prepared</t>
  </si>
  <si>
    <t>Summary of Analysis Results</t>
  </si>
  <si>
    <t>Total System Cost</t>
  </si>
  <si>
    <t>Total Savings over 5 years</t>
  </si>
  <si>
    <t>Payback Period (months)</t>
  </si>
  <si>
    <t>Battery Life (months)</t>
  </si>
  <si>
    <t xml:space="preserve">    Manual watering</t>
  </si>
  <si>
    <t>Total time saved (hours)</t>
  </si>
  <si>
    <t>Total time saved for all batteries</t>
  </si>
  <si>
    <t>Forklift Driver</t>
  </si>
  <si>
    <r>
      <t xml:space="preserve">Assumptions </t>
    </r>
    <r>
      <rPr>
        <sz val="12"/>
        <rFont val="Arial"/>
        <family val="2"/>
      </rPr>
      <t>(data input)</t>
    </r>
  </si>
  <si>
    <t>Executive Summary</t>
  </si>
  <si>
    <t>Detailed Results</t>
  </si>
  <si>
    <r>
      <t>Stealth Watering System</t>
    </r>
    <r>
      <rPr>
        <b/>
        <sz val="16"/>
        <rFont val="Arial"/>
        <family val="2"/>
      </rPr>
      <t>™</t>
    </r>
  </si>
  <si>
    <t xml:space="preserve">    With Stealth Watering System</t>
  </si>
  <si>
    <t>Time to water with Stealth Watering System (minutes)</t>
  </si>
  <si>
    <t>Cost of Stealth Watering System (include installation)</t>
  </si>
  <si>
    <t>Time to water with the Stealth Watering System</t>
  </si>
  <si>
    <t>Cost per Blinky</t>
  </si>
  <si>
    <t>Cost per month - watering with Stealth Watering System</t>
  </si>
  <si>
    <t>36 Cell</t>
  </si>
  <si>
    <t>40 Cell</t>
  </si>
  <si>
    <t>© 2013 Philadelphia Scientific LLC.  All Rights Reserved. Philadelphia Scientific and the PS logo are registered trademarks of Philadelphia Scientific LLC. Stealth Watering System and Blinky are trademarks of Philadelphia Scientific LLC. E&amp;O.E.                                                                                                                                                                                                                                                               PAKA660</t>
  </si>
  <si>
    <t>© 2013 Philadelphia Scientific LLC.  All Rights Reserved. Philadelphia Scientific and the PS logo are registered trademarks of Philadelphia Scientific LLC. Stealth Watering System and Blinky are trademarks of Philadelphia Scientific LLC. E&amp;O.E.                                                                                                                                                                                                                                                                PAKA660</t>
  </si>
  <si>
    <t xml:space="preserve">© 2013 Philadelphia Scientific LLC.  All Rights Reserved. Philadelphia Scientific and the PS logo are registered trademarks of Philadelphia Scientific LLC. Stealth Watering System and Blinky are trademarks of Philadelphia Scientific LLC. E&amp;O.E.                                                                                                                                                                                                                                                                                                                                    PAKA660          </t>
  </si>
  <si>
    <t>© 2013 Philadelphia Scientific LLC.  All Rights Reserved. Philadelphia Scientific and the PS logo are registered trademarks of Philadelphia Scientific LLC. Stealth Watering System and Blinky are trademarks of Philadelphia Scientific LLC. E&amp;O.E.                                                                                                                                                                                                                                                       PAKA660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</si>
</sst>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00_);[Red]\(&quot;$&quot;#,##0.00\)"/>
    <numFmt numFmtId="165" formatCode="_(&quot;$&quot;* #,##0.00_);_(&quot;$&quot;* \(#,##0.00\);_(&quot;$&quot;* &quot;-&quot;??_);_(@_)"/>
    <numFmt numFmtId="166" formatCode="_(* #,##0.00_);_(* \(#,##0.00\);_(* &quot;-&quot;??_);_(@_)"/>
    <numFmt numFmtId="167" formatCode="&quot;$&quot;#,##0.00"/>
    <numFmt numFmtId="168" formatCode="&quot;$&quot;#,##0"/>
    <numFmt numFmtId="169" formatCode="0.0"/>
    <numFmt numFmtId="170" formatCode="_(* #,##0_);_(* \(#,##0\);_(* &quot;-&quot;??_);_(@_)"/>
    <numFmt numFmtId="171" formatCode="_(&quot;$&quot;* #,##0_);_(&quot;$&quot;* \(#,##0\);_(&quot;$&quot;* &quot;-&quot;??_);_(@_)"/>
  </numFmts>
  <fonts count="22" x14ac:knownFonts="1">
    <font>
      <sz val="10"/>
      <name val="Arial"/>
    </font>
    <font>
      <sz val="10"/>
      <name val="Arial"/>
      <family val="2"/>
    </font>
    <font>
      <b/>
      <sz val="14"/>
      <name val="Arial"/>
      <family val="2"/>
    </font>
    <font>
      <b/>
      <sz val="10"/>
      <name val="Arial"/>
      <family val="2"/>
    </font>
    <font>
      <i/>
      <sz val="9"/>
      <name val="Arial"/>
      <family val="2"/>
    </font>
    <font>
      <b/>
      <sz val="11"/>
      <name val="Arial"/>
      <family val="2"/>
    </font>
    <font>
      <sz val="11"/>
      <name val="Arial"/>
      <family val="2"/>
    </font>
    <font>
      <b/>
      <sz val="12"/>
      <name val="Arial"/>
      <family val="2"/>
    </font>
    <font>
      <b/>
      <sz val="12"/>
      <color indexed="9"/>
      <name val="Arial"/>
      <family val="2"/>
    </font>
    <font>
      <sz val="10"/>
      <color indexed="9"/>
      <name val="Arial"/>
      <family val="2"/>
    </font>
    <font>
      <sz val="10"/>
      <name val="Arial"/>
      <family val="2"/>
    </font>
    <font>
      <sz val="8"/>
      <name val="Arial"/>
      <family val="2"/>
    </font>
    <font>
      <b/>
      <sz val="8"/>
      <name val="Arial"/>
      <family val="2"/>
    </font>
    <font>
      <i/>
      <sz val="8"/>
      <name val="Arial"/>
      <family val="2"/>
    </font>
    <font>
      <b/>
      <sz val="11"/>
      <color indexed="9"/>
      <name val="Arial"/>
      <family val="2"/>
    </font>
    <font>
      <sz val="11"/>
      <color indexed="9"/>
      <name val="Arial"/>
      <family val="2"/>
    </font>
    <font>
      <b/>
      <sz val="16"/>
      <name val="Arial"/>
      <family val="2"/>
    </font>
    <font>
      <sz val="12"/>
      <name val="Arial"/>
      <family val="2"/>
    </font>
    <font>
      <sz val="9"/>
      <name val="Arial Narrow"/>
      <family val="2"/>
    </font>
    <font>
      <sz val="14"/>
      <name val="Arial"/>
      <family val="2"/>
    </font>
    <font>
      <sz val="10"/>
      <color indexed="53"/>
      <name val="Arial"/>
      <family val="2"/>
    </font>
    <font>
      <sz val="10"/>
      <name val="Arial"/>
      <family val="2"/>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8"/>
        <bgColor indexed="64"/>
      </patternFill>
    </fill>
  </fills>
  <borders count="16">
    <border>
      <left/>
      <right/>
      <top/>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auto="1"/>
      </right>
      <top style="thin">
        <color indexed="55"/>
      </top>
      <bottom style="thin">
        <color indexed="55"/>
      </bottom>
      <diagonal/>
    </border>
    <border>
      <left/>
      <right style="thin">
        <color indexed="22"/>
      </right>
      <top style="thin">
        <color indexed="22"/>
      </top>
      <bottom style="thin">
        <color indexed="22"/>
      </bottom>
      <diagonal/>
    </border>
    <border>
      <left/>
      <right/>
      <top style="medium">
        <color indexed="48"/>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126">
    <xf numFmtId="0" fontId="0" fillId="0" borderId="0" xfId="0"/>
    <xf numFmtId="0" fontId="6" fillId="0" borderId="0" xfId="0" applyFont="1"/>
    <xf numFmtId="0" fontId="7" fillId="0" borderId="0" xfId="0" applyFont="1"/>
    <xf numFmtId="169" fontId="0" fillId="0" borderId="0" xfId="0" applyNumberFormat="1"/>
    <xf numFmtId="0" fontId="16" fillId="0" borderId="0" xfId="0" applyFont="1"/>
    <xf numFmtId="0" fontId="17" fillId="0" borderId="1" xfId="0" applyFont="1" applyBorder="1" applyAlignment="1"/>
    <xf numFmtId="0" fontId="17" fillId="0" borderId="2" xfId="0" applyFont="1" applyBorder="1"/>
    <xf numFmtId="0" fontId="17" fillId="0" borderId="1" xfId="0" applyFont="1" applyBorder="1"/>
    <xf numFmtId="0" fontId="17" fillId="2" borderId="0" xfId="0" applyFont="1" applyFill="1" applyBorder="1"/>
    <xf numFmtId="0" fontId="19" fillId="2" borderId="0" xfId="0" applyFont="1" applyFill="1" applyBorder="1"/>
    <xf numFmtId="0" fontId="3" fillId="2" borderId="0" xfId="0" applyFont="1" applyFill="1" applyBorder="1"/>
    <xf numFmtId="14" fontId="0" fillId="3" borderId="3" xfId="0" applyNumberFormat="1" applyFill="1" applyBorder="1" applyAlignment="1" applyProtection="1">
      <protection locked="0"/>
    </xf>
    <xf numFmtId="0" fontId="6" fillId="3" borderId="3" xfId="0" applyFont="1" applyFill="1" applyBorder="1" applyProtection="1">
      <protection locked="0"/>
    </xf>
    <xf numFmtId="167" fontId="6" fillId="3" borderId="3" xfId="0" applyNumberFormat="1" applyFont="1" applyFill="1" applyBorder="1" applyProtection="1">
      <protection locked="0"/>
    </xf>
    <xf numFmtId="1" fontId="6" fillId="3" borderId="3" xfId="0" applyNumberFormat="1" applyFont="1" applyFill="1" applyBorder="1" applyProtection="1">
      <protection locked="0"/>
    </xf>
    <xf numFmtId="0" fontId="0" fillId="0" borderId="4" xfId="0" applyBorder="1"/>
    <xf numFmtId="0" fontId="16" fillId="0" borderId="0" xfId="0" applyFont="1" applyProtection="1"/>
    <xf numFmtId="0" fontId="0" fillId="0" borderId="0" xfId="0" applyProtection="1"/>
    <xf numFmtId="0" fontId="7" fillId="0" borderId="0" xfId="0" applyFont="1" applyProtection="1"/>
    <xf numFmtId="0" fontId="6" fillId="0" borderId="0" xfId="0" applyFont="1" applyProtection="1"/>
    <xf numFmtId="0" fontId="0" fillId="0" borderId="0" xfId="0" applyFill="1" applyBorder="1" applyAlignment="1" applyProtection="1"/>
    <xf numFmtId="0" fontId="5" fillId="0" borderId="0" xfId="0" applyFont="1" applyProtection="1"/>
    <xf numFmtId="0" fontId="11" fillId="0" borderId="0" xfId="0" applyFont="1" applyProtection="1"/>
    <xf numFmtId="0" fontId="12" fillId="0" borderId="0" xfId="0" applyFont="1" applyProtection="1"/>
    <xf numFmtId="0" fontId="6" fillId="0" borderId="0" xfId="0" applyFont="1" applyAlignment="1" applyProtection="1">
      <alignment wrapText="1"/>
    </xf>
    <xf numFmtId="0" fontId="11" fillId="0" borderId="0" xfId="0" applyFont="1" applyAlignment="1" applyProtection="1">
      <alignment wrapText="1"/>
    </xf>
    <xf numFmtId="167" fontId="6" fillId="0" borderId="0" xfId="0" applyNumberFormat="1" applyFont="1" applyProtection="1"/>
    <xf numFmtId="168" fontId="11" fillId="0" borderId="0" xfId="0" applyNumberFormat="1" applyFont="1" applyProtection="1"/>
    <xf numFmtId="0" fontId="13" fillId="0" borderId="0" xfId="0" applyFont="1" applyAlignment="1" applyProtection="1">
      <alignment horizontal="left" wrapText="1" indent="1"/>
    </xf>
    <xf numFmtId="0" fontId="11" fillId="0" borderId="0" xfId="0" applyFont="1" applyFill="1" applyProtection="1"/>
    <xf numFmtId="168" fontId="6" fillId="0" borderId="0" xfId="0" applyNumberFormat="1" applyFont="1" applyProtection="1"/>
    <xf numFmtId="0" fontId="4" fillId="0" borderId="0" xfId="0" applyFont="1" applyAlignment="1" applyProtection="1">
      <alignment horizontal="left" wrapText="1" indent="1"/>
    </xf>
    <xf numFmtId="168" fontId="6" fillId="0" borderId="0" xfId="0" applyNumberFormat="1" applyFont="1" applyFill="1" applyProtection="1"/>
    <xf numFmtId="0" fontId="6" fillId="0" borderId="0" xfId="0" applyFont="1" applyFill="1" applyProtection="1"/>
    <xf numFmtId="0" fontId="11" fillId="0" borderId="0" xfId="0" applyFont="1" applyAlignment="1" applyProtection="1">
      <alignment horizontal="left" vertical="top" indent="1"/>
    </xf>
    <xf numFmtId="0" fontId="13" fillId="0" borderId="0" xfId="0" applyFont="1" applyAlignment="1" applyProtection="1">
      <alignment horizontal="left" vertical="top" wrapText="1" indent="1"/>
    </xf>
    <xf numFmtId="167" fontId="6" fillId="0" borderId="0" xfId="0" applyNumberFormat="1" applyFont="1" applyFill="1" applyProtection="1"/>
    <xf numFmtId="1" fontId="6" fillId="0" borderId="0" xfId="0" applyNumberFormat="1" applyFont="1" applyProtection="1"/>
    <xf numFmtId="1" fontId="6" fillId="0" borderId="0" xfId="0" applyNumberFormat="1" applyFont="1" applyFill="1" applyProtection="1"/>
    <xf numFmtId="10" fontId="6" fillId="0" borderId="0" xfId="0" applyNumberFormat="1" applyFont="1" applyFill="1" applyProtection="1"/>
    <xf numFmtId="10" fontId="6" fillId="0" borderId="0" xfId="0" applyNumberFormat="1" applyFont="1" applyProtection="1"/>
    <xf numFmtId="0" fontId="11" fillId="0" borderId="0" xfId="0" applyFont="1" applyFill="1" applyAlignment="1" applyProtection="1">
      <alignment horizontal="left" indent="1"/>
    </xf>
    <xf numFmtId="0" fontId="0" fillId="0" borderId="4" xfId="0" applyBorder="1" applyProtection="1"/>
    <xf numFmtId="10" fontId="6" fillId="3" borderId="3" xfId="0" applyNumberFormat="1" applyFont="1" applyFill="1" applyBorder="1" applyProtection="1"/>
    <xf numFmtId="0" fontId="0" fillId="0" borderId="0" xfId="0" applyProtection="1">
      <protection hidden="1"/>
    </xf>
    <xf numFmtId="0" fontId="6" fillId="0" borderId="0" xfId="0" applyFont="1" applyProtection="1">
      <protection hidden="1"/>
    </xf>
    <xf numFmtId="0" fontId="11" fillId="0" borderId="0" xfId="0" applyFont="1" applyProtection="1">
      <protection hidden="1"/>
    </xf>
    <xf numFmtId="0" fontId="0" fillId="0" borderId="0" xfId="0" applyBorder="1" applyProtection="1">
      <protection hidden="1"/>
    </xf>
    <xf numFmtId="0" fontId="6" fillId="0" borderId="0" xfId="0" applyFont="1" applyBorder="1" applyProtection="1">
      <protection hidden="1"/>
    </xf>
    <xf numFmtId="0" fontId="2" fillId="0" borderId="0" xfId="0" applyFont="1" applyProtection="1"/>
    <xf numFmtId="0" fontId="14" fillId="4" borderId="5" xfId="0" applyFont="1" applyFill="1" applyBorder="1" applyProtection="1"/>
    <xf numFmtId="0" fontId="14" fillId="4" borderId="6" xfId="0" applyFont="1" applyFill="1" applyBorder="1" applyProtection="1"/>
    <xf numFmtId="0" fontId="6" fillId="0" borderId="5" xfId="0" applyFont="1" applyBorder="1" applyProtection="1"/>
    <xf numFmtId="167" fontId="6" fillId="0" borderId="5" xfId="0" applyNumberFormat="1" applyFont="1" applyBorder="1" applyProtection="1"/>
    <xf numFmtId="167" fontId="6" fillId="0" borderId="6" xfId="0" applyNumberFormat="1" applyFont="1" applyBorder="1" applyProtection="1"/>
    <xf numFmtId="0" fontId="6" fillId="0" borderId="5" xfId="0" applyFont="1" applyFill="1" applyBorder="1" applyProtection="1"/>
    <xf numFmtId="167" fontId="6" fillId="0" borderId="5" xfId="0" applyNumberFormat="1" applyFont="1" applyFill="1" applyBorder="1" applyProtection="1"/>
    <xf numFmtId="0" fontId="0" fillId="0" borderId="0" xfId="0" applyFill="1" applyProtection="1"/>
    <xf numFmtId="167" fontId="0" fillId="0" borderId="0" xfId="0" applyNumberFormat="1" applyProtection="1"/>
    <xf numFmtId="0" fontId="0" fillId="0" borderId="0" xfId="0" applyNumberFormat="1" applyProtection="1"/>
    <xf numFmtId="169" fontId="0" fillId="0" borderId="0" xfId="0" applyNumberFormat="1" applyProtection="1"/>
    <xf numFmtId="0" fontId="15" fillId="4" borderId="5" xfId="0" applyFont="1" applyFill="1" applyBorder="1" applyProtection="1"/>
    <xf numFmtId="164" fontId="0" fillId="0" borderId="0" xfId="0" applyNumberFormat="1" applyProtection="1"/>
    <xf numFmtId="9" fontId="6" fillId="0" borderId="5" xfId="0" applyNumberFormat="1" applyFont="1" applyBorder="1" applyProtection="1"/>
    <xf numFmtId="169" fontId="6" fillId="0" borderId="5" xfId="0" applyNumberFormat="1" applyFont="1" applyBorder="1" applyProtection="1"/>
    <xf numFmtId="0" fontId="3" fillId="0" borderId="0" xfId="0" applyFont="1" applyProtection="1"/>
    <xf numFmtId="170" fontId="0" fillId="0" borderId="0" xfId="1" applyNumberFormat="1" applyFont="1" applyProtection="1"/>
    <xf numFmtId="171" fontId="0" fillId="0" borderId="0" xfId="2" applyNumberFormat="1" applyFont="1" applyProtection="1"/>
    <xf numFmtId="0" fontId="8" fillId="4" borderId="0" xfId="0" applyFont="1" applyFill="1" applyProtection="1"/>
    <xf numFmtId="0" fontId="9" fillId="4" borderId="0" xfId="0" applyFont="1" applyFill="1" applyProtection="1"/>
    <xf numFmtId="0" fontId="0" fillId="4" borderId="0" xfId="0" applyFill="1" applyProtection="1"/>
    <xf numFmtId="0" fontId="3" fillId="0" borderId="0" xfId="0" applyFont="1" applyAlignment="1" applyProtection="1">
      <alignment horizontal="right"/>
    </xf>
    <xf numFmtId="0" fontId="10" fillId="0" borderId="0" xfId="0" applyFont="1" applyProtection="1"/>
    <xf numFmtId="0" fontId="10" fillId="0" borderId="7" xfId="0" applyFont="1" applyBorder="1" applyProtection="1"/>
    <xf numFmtId="167" fontId="10" fillId="0" borderId="7" xfId="0" applyNumberFormat="1" applyFont="1" applyBorder="1" applyProtection="1"/>
    <xf numFmtId="167" fontId="10" fillId="0" borderId="0" xfId="0" applyNumberFormat="1" applyFont="1" applyProtection="1"/>
    <xf numFmtId="0" fontId="0" fillId="0" borderId="7" xfId="0" applyBorder="1" applyProtection="1"/>
    <xf numFmtId="0" fontId="0" fillId="0" borderId="7" xfId="0" applyBorder="1" applyAlignment="1" applyProtection="1">
      <alignment vertical="top" wrapText="1"/>
    </xf>
    <xf numFmtId="169" fontId="0" fillId="0" borderId="7" xfId="0" applyNumberFormat="1" applyBorder="1" applyProtection="1"/>
    <xf numFmtId="0" fontId="0" fillId="0" borderId="8" xfId="0" applyBorder="1" applyProtection="1"/>
    <xf numFmtId="167" fontId="0" fillId="0" borderId="9" xfId="0" applyNumberFormat="1" applyBorder="1" applyProtection="1"/>
    <xf numFmtId="0" fontId="0" fillId="0" borderId="9" xfId="0" applyBorder="1" applyProtection="1"/>
    <xf numFmtId="164" fontId="0" fillId="0" borderId="0" xfId="0" applyNumberFormat="1" applyFill="1" applyProtection="1"/>
    <xf numFmtId="1" fontId="0" fillId="0" borderId="0" xfId="0" applyNumberFormat="1" applyProtection="1"/>
    <xf numFmtId="0" fontId="0" fillId="0" borderId="0" xfId="0" applyAlignment="1" applyProtection="1">
      <alignment horizontal="right"/>
    </xf>
    <xf numFmtId="1" fontId="0" fillId="0" borderId="10" xfId="0" applyNumberFormat="1" applyBorder="1" applyProtection="1"/>
    <xf numFmtId="1" fontId="0" fillId="0" borderId="11" xfId="0" applyNumberFormat="1" applyBorder="1" applyProtection="1"/>
    <xf numFmtId="0" fontId="0" fillId="0" borderId="10" xfId="0" applyBorder="1" applyProtection="1"/>
    <xf numFmtId="0" fontId="0" fillId="0" borderId="11" xfId="0" applyBorder="1" applyProtection="1"/>
    <xf numFmtId="167" fontId="0" fillId="0" borderId="10" xfId="0" applyNumberFormat="1" applyBorder="1" applyProtection="1"/>
    <xf numFmtId="167" fontId="0" fillId="0" borderId="11" xfId="0" applyNumberFormat="1" applyBorder="1" applyProtection="1"/>
    <xf numFmtId="10" fontId="10" fillId="0" borderId="10" xfId="0" applyNumberFormat="1" applyFont="1" applyBorder="1" applyProtection="1"/>
    <xf numFmtId="10" fontId="10" fillId="0" borderId="7" xfId="0" applyNumberFormat="1" applyFont="1" applyBorder="1" applyProtection="1"/>
    <xf numFmtId="1" fontId="10" fillId="0" borderId="10" xfId="0" applyNumberFormat="1" applyFont="1" applyBorder="1" applyProtection="1"/>
    <xf numFmtId="1" fontId="10" fillId="0" borderId="7" xfId="0" applyNumberFormat="1" applyFont="1" applyBorder="1" applyProtection="1"/>
    <xf numFmtId="167" fontId="10" fillId="0" borderId="10" xfId="0" applyNumberFormat="1" applyFont="1" applyBorder="1" applyProtection="1"/>
    <xf numFmtId="0" fontId="18" fillId="0" borderId="0" xfId="0" applyFont="1" applyAlignment="1" applyProtection="1">
      <alignment horizontal="left" vertical="top" wrapText="1"/>
    </xf>
    <xf numFmtId="0" fontId="18" fillId="0" borderId="0" xfId="0" applyFont="1" applyBorder="1" applyAlignment="1">
      <alignment horizontal="left" vertical="top" wrapText="1"/>
    </xf>
    <xf numFmtId="0" fontId="0" fillId="0" borderId="7" xfId="0" applyBorder="1" applyAlignment="1" applyProtection="1">
      <alignment wrapText="1"/>
    </xf>
    <xf numFmtId="0" fontId="0" fillId="0" borderId="0" xfId="0" applyBorder="1" applyProtection="1"/>
    <xf numFmtId="0" fontId="20" fillId="0" borderId="0" xfId="0" applyFont="1" applyProtection="1"/>
    <xf numFmtId="167" fontId="20" fillId="0" borderId="0" xfId="0" applyNumberFormat="1" applyFont="1" applyProtection="1"/>
    <xf numFmtId="0" fontId="0" fillId="3" borderId="2" xfId="0" applyFill="1" applyBorder="1" applyAlignment="1" applyProtection="1">
      <protection locked="0"/>
    </xf>
    <xf numFmtId="0" fontId="0" fillId="3" borderId="1" xfId="0" applyFill="1" applyBorder="1" applyAlignment="1" applyProtection="1">
      <protection locked="0"/>
    </xf>
    <xf numFmtId="0" fontId="0" fillId="3" borderId="12" xfId="0" applyFill="1" applyBorder="1" applyAlignment="1" applyProtection="1">
      <protection locked="0"/>
    </xf>
    <xf numFmtId="0" fontId="18" fillId="0" borderId="13" xfId="0" applyFont="1" applyBorder="1" applyAlignment="1">
      <alignment horizontal="left" vertical="top" wrapText="1"/>
    </xf>
    <xf numFmtId="0" fontId="0" fillId="0" borderId="13" xfId="0" applyBorder="1" applyAlignment="1"/>
    <xf numFmtId="0" fontId="18" fillId="0" borderId="0" xfId="0" applyFont="1" applyBorder="1" applyAlignment="1">
      <alignment horizontal="left" vertical="top" wrapText="1"/>
    </xf>
    <xf numFmtId="0" fontId="0" fillId="0" borderId="0" xfId="0" applyAlignment="1"/>
    <xf numFmtId="167" fontId="17" fillId="0" borderId="1" xfId="0" applyNumberFormat="1" applyFont="1" applyBorder="1" applyAlignment="1"/>
    <xf numFmtId="0" fontId="17" fillId="0" borderId="1" xfId="0" applyFont="1" applyBorder="1" applyAlignment="1"/>
    <xf numFmtId="0" fontId="17" fillId="0" borderId="12" xfId="0" applyFont="1" applyBorder="1" applyAlignment="1"/>
    <xf numFmtId="9" fontId="17" fillId="0" borderId="1" xfId="0" applyNumberFormat="1" applyFont="1" applyBorder="1" applyAlignment="1"/>
    <xf numFmtId="169" fontId="17" fillId="0" borderId="1" xfId="0" applyNumberFormat="1" applyFont="1" applyBorder="1" applyAlignment="1"/>
    <xf numFmtId="0" fontId="0" fillId="0" borderId="13" xfId="0" applyBorder="1" applyAlignment="1">
      <alignment horizontal="left"/>
    </xf>
    <xf numFmtId="0" fontId="0" fillId="0" borderId="0" xfId="0" applyAlignment="1">
      <alignment horizontal="left"/>
    </xf>
    <xf numFmtId="0" fontId="17" fillId="2" borderId="0" xfId="0" applyFont="1" applyFill="1" applyBorder="1" applyAlignment="1"/>
    <xf numFmtId="14" fontId="17" fillId="2" borderId="0" xfId="0" applyNumberFormat="1" applyFont="1" applyFill="1" applyBorder="1" applyAlignment="1">
      <alignment horizontal="left"/>
    </xf>
    <xf numFmtId="0" fontId="17" fillId="2" borderId="0" xfId="0" applyFont="1" applyFill="1" applyBorder="1" applyAlignment="1">
      <alignment horizontal="left"/>
    </xf>
    <xf numFmtId="0" fontId="17" fillId="0" borderId="2" xfId="0" applyFont="1" applyBorder="1" applyAlignment="1"/>
    <xf numFmtId="0" fontId="14" fillId="4" borderId="14" xfId="0" applyFont="1" applyFill="1" applyBorder="1" applyAlignment="1">
      <alignment horizontal="center"/>
    </xf>
    <xf numFmtId="0" fontId="14" fillId="4" borderId="15" xfId="0" applyFont="1" applyFill="1" applyBorder="1" applyAlignment="1">
      <alignment horizontal="center"/>
    </xf>
    <xf numFmtId="0" fontId="14" fillId="4" borderId="6" xfId="0" applyFont="1" applyFill="1" applyBorder="1" applyAlignment="1">
      <alignment horizontal="center"/>
    </xf>
    <xf numFmtId="167" fontId="17" fillId="0" borderId="12" xfId="0" applyNumberFormat="1" applyFont="1" applyBorder="1" applyAlignment="1"/>
    <xf numFmtId="0" fontId="0" fillId="0" borderId="13" xfId="0" applyBorder="1" applyAlignment="1">
      <alignment horizontal="left" vertical="top" wrapText="1"/>
    </xf>
    <xf numFmtId="0" fontId="21" fillId="0" borderId="13" xfId="0" applyFont="1" applyBorder="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0099D8"/>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Financial Impact of Stealth Watering System</a:t>
            </a:r>
            <a:r>
              <a:rPr lang="en-US" sz="900" b="1" i="0" u="none" strike="noStrike" baseline="30000">
                <a:solidFill>
                  <a:srgbClr val="000000"/>
                </a:solidFill>
                <a:latin typeface="Arial"/>
                <a:cs typeface="Arial"/>
              </a:rPr>
              <a:t>TM</a:t>
            </a:r>
            <a:endParaRPr lang="en-US"/>
          </a:p>
        </c:rich>
      </c:tx>
      <c:layout>
        <c:manualLayout>
          <c:xMode val="edge"/>
          <c:yMode val="edge"/>
          <c:x val="0.187143379306304"/>
          <c:y val="0.0237389583923463"/>
        </c:manualLayout>
      </c:layout>
      <c:overlay val="0"/>
      <c:spPr>
        <a:noFill/>
        <a:ln w="25400">
          <a:noFill/>
        </a:ln>
      </c:spPr>
    </c:title>
    <c:autoTitleDeleted val="0"/>
    <c:plotArea>
      <c:layout>
        <c:manualLayout>
          <c:layoutTarget val="inner"/>
          <c:xMode val="edge"/>
          <c:yMode val="edge"/>
          <c:x val="0.0342858099492465"/>
          <c:y val="0.204748516133987"/>
          <c:w val="0.932859745702415"/>
          <c:h val="0.64688661619143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rgbClr val="FF0000"/>
              </a:solidFill>
              <a:ln w="12700">
                <a:solidFill>
                  <a:srgbClr val="000000"/>
                </a:solidFill>
                <a:prstDash val="solid"/>
              </a:ln>
            </c:spPr>
          </c:dPt>
          <c:dPt>
            <c:idx val="1"/>
            <c:invertIfNegative val="0"/>
            <c:bubble3D val="0"/>
            <c:spPr>
              <a:solidFill>
                <a:srgbClr val="00FF00"/>
              </a:solidFill>
              <a:ln w="12700">
                <a:solidFill>
                  <a:srgbClr val="000000"/>
                </a:solidFill>
                <a:prstDash val="solid"/>
              </a:ln>
            </c:spPr>
          </c:dPt>
          <c:dLbls>
            <c:delete val="1"/>
          </c:dLbls>
          <c:cat>
            <c:strRef>
              <c:f>'Final result'!$A$21:$A$22</c:f>
              <c:strCache>
                <c:ptCount val="2"/>
                <c:pt idx="0">
                  <c:v>Total cost</c:v>
                </c:pt>
                <c:pt idx="1">
                  <c:v>Total savings</c:v>
                </c:pt>
              </c:strCache>
            </c:strRef>
          </c:cat>
          <c:val>
            <c:numRef>
              <c:f>'Final result'!$B$21:$B$22</c:f>
              <c:numCache>
                <c:formatCode>"$"#,##0.00</c:formatCode>
                <c:ptCount val="2"/>
                <c:pt idx="0">
                  <c:v>0.0</c:v>
                </c:pt>
                <c:pt idx="1">
                  <c:v>0.0</c:v>
                </c:pt>
              </c:numCache>
            </c:numRef>
          </c:val>
        </c:ser>
        <c:dLbls>
          <c:showLegendKey val="0"/>
          <c:showVal val="1"/>
          <c:showCatName val="0"/>
          <c:showSerName val="0"/>
          <c:showPercent val="0"/>
          <c:showBubbleSize val="0"/>
        </c:dLbls>
        <c:gapWidth val="100"/>
        <c:axId val="2095076808"/>
        <c:axId val="2125175608"/>
      </c:barChart>
      <c:catAx>
        <c:axId val="209507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2125175608"/>
        <c:crosses val="autoZero"/>
        <c:auto val="1"/>
        <c:lblAlgn val="ctr"/>
        <c:lblOffset val="100"/>
        <c:tickLblSkip val="1"/>
        <c:tickMarkSkip val="1"/>
        <c:noMultiLvlLbl val="0"/>
      </c:catAx>
      <c:valAx>
        <c:axId val="2125175608"/>
        <c:scaling>
          <c:orientation val="minMax"/>
        </c:scaling>
        <c:delete val="0"/>
        <c:axPos val="l"/>
        <c:majorGridlines>
          <c:spPr>
            <a:ln w="3175">
              <a:solidFill>
                <a:srgbClr val="33CCCC"/>
              </a:solidFill>
              <a:prstDash val="sysDash"/>
            </a:ln>
          </c:spPr>
        </c:majorGridlines>
        <c:numFmt formatCode="&quot;$&quot;#,##0.00" sourceLinked="1"/>
        <c:majorTickMark val="out"/>
        <c:minorTickMark val="none"/>
        <c:tickLblPos val="none"/>
        <c:spPr>
          <a:ln w="3175">
            <a:solidFill>
              <a:srgbClr val="000000"/>
            </a:solidFill>
            <a:prstDash val="solid"/>
          </a:ln>
        </c:spPr>
        <c:crossAx val="2095076808"/>
        <c:crosses val="autoZero"/>
        <c:crossBetween val="between"/>
      </c:valAx>
      <c:spPr>
        <a:solidFill>
          <a:srgbClr val="CCFFFF"/>
        </a:solidFill>
        <a:ln w="12700">
          <a:solidFill>
            <a:srgbClr val="808080"/>
          </a:solidFill>
          <a:prstDash val="solid"/>
        </a:ln>
      </c:spPr>
    </c:plotArea>
    <c:plotVisOnly val="1"/>
    <c:dispBlanksAs val="gap"/>
    <c:showDLblsOverMax val="0"/>
  </c:chart>
  <c:spPr>
    <a:solidFill>
      <a:srgbClr val="FFFFCC"/>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75" b="1" i="0" u="none" strike="noStrike" baseline="0">
                <a:solidFill>
                  <a:srgbClr val="000000"/>
                </a:solidFill>
                <a:latin typeface="Arial"/>
                <a:ea typeface="Arial"/>
                <a:cs typeface="Arial"/>
              </a:defRPr>
            </a:pPr>
            <a:r>
              <a:rPr lang="en-US"/>
              <a:t>Savings Due to the Stealth Watering System™</a:t>
            </a:r>
          </a:p>
        </c:rich>
      </c:tx>
      <c:layout>
        <c:manualLayout>
          <c:xMode val="edge"/>
          <c:yMode val="edge"/>
          <c:x val="0.18284449570976"/>
          <c:y val="0.0341113105924596"/>
        </c:manualLayout>
      </c:layout>
      <c:overlay val="0"/>
      <c:spPr>
        <a:noFill/>
        <a:ln w="25400">
          <a:noFill/>
        </a:ln>
      </c:spPr>
    </c:title>
    <c:autoTitleDeleted val="0"/>
    <c:plotArea>
      <c:layout>
        <c:manualLayout>
          <c:layoutTarget val="inner"/>
          <c:xMode val="edge"/>
          <c:yMode val="edge"/>
          <c:x val="0.0677201835962074"/>
          <c:y val="0.262118491921005"/>
          <c:w val="0.876976377570886"/>
          <c:h val="0.578096947935368"/>
        </c:manualLayout>
      </c:layout>
      <c:barChart>
        <c:barDir val="col"/>
        <c:grouping val="stacked"/>
        <c:varyColors val="0"/>
        <c:ser>
          <c:idx val="1"/>
          <c:order val="0"/>
          <c:tx>
            <c:strRef>
              <c:f>'Final result'!$A$10</c:f>
              <c:strCache>
                <c:ptCount val="1"/>
                <c:pt idx="0">
                  <c:v>Labor savings</c:v>
                </c:pt>
              </c:strCache>
            </c:strRef>
          </c:tx>
          <c:spPr>
            <a:solidFill>
              <a:srgbClr val="008000"/>
            </a:solidFill>
            <a:ln w="12700">
              <a:solidFill>
                <a:srgbClr val="000000"/>
              </a:solidFill>
              <a:prstDash val="solid"/>
            </a:ln>
          </c:spPr>
          <c:invertIfNegative val="0"/>
          <c:val>
            <c:numRef>
              <c:f>'Final result'!$C$10:$G$10</c:f>
              <c:numCache>
                <c:formatCode>"$"#,##0.00</c:formatCode>
                <c:ptCount val="5"/>
                <c:pt idx="0">
                  <c:v>0.0</c:v>
                </c:pt>
                <c:pt idx="1">
                  <c:v>0.0</c:v>
                </c:pt>
                <c:pt idx="2">
                  <c:v>0.0</c:v>
                </c:pt>
                <c:pt idx="3">
                  <c:v>0.0</c:v>
                </c:pt>
                <c:pt idx="4">
                  <c:v>0.0</c:v>
                </c:pt>
              </c:numCache>
            </c:numRef>
          </c:val>
        </c:ser>
        <c:ser>
          <c:idx val="4"/>
          <c:order val="1"/>
          <c:tx>
            <c:strRef>
              <c:f>'Final result'!$A$11</c:f>
              <c:strCache>
                <c:ptCount val="1"/>
                <c:pt idx="0">
                  <c:v>Reduced battery changes savings</c:v>
                </c:pt>
              </c:strCache>
            </c:strRef>
          </c:tx>
          <c:spPr>
            <a:solidFill>
              <a:srgbClr val="FF9900"/>
            </a:solidFill>
            <a:ln w="12700">
              <a:solidFill>
                <a:srgbClr val="000000"/>
              </a:solidFill>
              <a:prstDash val="solid"/>
            </a:ln>
          </c:spPr>
          <c:invertIfNegative val="0"/>
          <c:val>
            <c:numRef>
              <c:f>'Final result'!$C$11:$G$11</c:f>
              <c:numCache>
                <c:formatCode>"$"#,##0.00</c:formatCode>
                <c:ptCount val="5"/>
                <c:pt idx="0">
                  <c:v>0.0</c:v>
                </c:pt>
                <c:pt idx="1">
                  <c:v>0.0</c:v>
                </c:pt>
                <c:pt idx="2">
                  <c:v>0.0</c:v>
                </c:pt>
                <c:pt idx="3">
                  <c:v>0.0</c:v>
                </c:pt>
                <c:pt idx="4">
                  <c:v>0.0</c:v>
                </c:pt>
              </c:numCache>
            </c:numRef>
          </c:val>
        </c:ser>
        <c:ser>
          <c:idx val="5"/>
          <c:order val="2"/>
          <c:tx>
            <c:strRef>
              <c:f>'Final result'!$A$12</c:f>
              <c:strCache>
                <c:ptCount val="1"/>
                <c:pt idx="0">
                  <c:v>Increased battery life savings</c:v>
                </c:pt>
              </c:strCache>
            </c:strRef>
          </c:tx>
          <c:spPr>
            <a:solidFill>
              <a:srgbClr val="FF00FF"/>
            </a:solidFill>
            <a:ln w="12700">
              <a:solidFill>
                <a:srgbClr val="000000"/>
              </a:solidFill>
              <a:prstDash val="solid"/>
            </a:ln>
          </c:spPr>
          <c:invertIfNegative val="0"/>
          <c:val>
            <c:numRef>
              <c:f>'Final result'!$C$12:$G$12</c:f>
              <c:numCache>
                <c:formatCode>"$"#,##0.00</c:formatCode>
                <c:ptCount val="5"/>
                <c:pt idx="0">
                  <c:v>0.0</c:v>
                </c:pt>
                <c:pt idx="1">
                  <c:v>0.0</c:v>
                </c:pt>
                <c:pt idx="2">
                  <c:v>0.0</c:v>
                </c:pt>
                <c:pt idx="3">
                  <c:v>0.0</c:v>
                </c:pt>
                <c:pt idx="4">
                  <c:v>0.0</c:v>
                </c:pt>
              </c:numCache>
            </c:numRef>
          </c:val>
        </c:ser>
        <c:dLbls>
          <c:showLegendKey val="0"/>
          <c:showVal val="0"/>
          <c:showCatName val="0"/>
          <c:showSerName val="0"/>
          <c:showPercent val="0"/>
          <c:showBubbleSize val="0"/>
        </c:dLbls>
        <c:gapWidth val="150"/>
        <c:overlap val="100"/>
        <c:axId val="2124995256"/>
        <c:axId val="2125001976"/>
      </c:barChart>
      <c:catAx>
        <c:axId val="212499525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472912615446848"/>
              <c:y val="0.9102333931777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2125001976"/>
        <c:crosses val="autoZero"/>
        <c:auto val="1"/>
        <c:lblAlgn val="ctr"/>
        <c:lblOffset val="100"/>
        <c:tickLblSkip val="1"/>
        <c:tickMarkSkip val="1"/>
        <c:noMultiLvlLbl val="0"/>
      </c:catAx>
      <c:valAx>
        <c:axId val="2125001976"/>
        <c:scaling>
          <c:orientation val="minMax"/>
        </c:scaling>
        <c:delete val="0"/>
        <c:axPos val="l"/>
        <c:majorGridlines>
          <c:spPr>
            <a:ln w="12700">
              <a:solidFill>
                <a:srgbClr val="33CCCC"/>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2124995256"/>
        <c:crosses val="autoZero"/>
        <c:crossBetween val="between"/>
      </c:valAx>
      <c:spPr>
        <a:solidFill>
          <a:srgbClr val="CCFFFF"/>
        </a:solidFill>
        <a:ln w="3175">
          <a:solidFill>
            <a:srgbClr val="000000"/>
          </a:solidFill>
          <a:prstDash val="solid"/>
        </a:ln>
      </c:spPr>
    </c:plotArea>
    <c:legend>
      <c:legendPos val="r"/>
      <c:layout>
        <c:manualLayout>
          <c:xMode val="edge"/>
          <c:yMode val="edge"/>
          <c:x val="0.546276147676073"/>
          <c:y val="0.655296229802513"/>
          <c:w val="0.354402294153485"/>
          <c:h val="0.163375224416517"/>
        </c:manualLayout>
      </c:layout>
      <c:overlay val="0"/>
      <c:spPr>
        <a:solidFill>
          <a:srgbClr val="FFFFCC"/>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a:t>Financial Impact of Stealth Watering System™ over 5 years</a:t>
            </a:r>
          </a:p>
        </c:rich>
      </c:tx>
      <c:layout>
        <c:manualLayout>
          <c:xMode val="edge"/>
          <c:yMode val="edge"/>
          <c:x val="0.11328125"/>
          <c:y val="0.0383482759191869"/>
        </c:manualLayout>
      </c:layout>
      <c:overlay val="0"/>
      <c:spPr>
        <a:noFill/>
        <a:ln w="25400">
          <a:noFill/>
        </a:ln>
      </c:spPr>
    </c:title>
    <c:autoTitleDeleted val="0"/>
    <c:plotArea>
      <c:layout>
        <c:manualLayout>
          <c:layoutTarget val="inner"/>
          <c:xMode val="edge"/>
          <c:yMode val="edge"/>
          <c:x val="0.111328125"/>
          <c:y val="0.309736074731894"/>
          <c:w val="0.84375"/>
          <c:h val="0.542775597625415"/>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rgbClr val="FF0000"/>
              </a:solidFill>
              <a:ln w="12700">
                <a:solidFill>
                  <a:srgbClr val="000000"/>
                </a:solidFill>
                <a:prstDash val="solid"/>
              </a:ln>
            </c:spPr>
          </c:dPt>
          <c:dPt>
            <c:idx val="1"/>
            <c:invertIfNegative val="0"/>
            <c:bubble3D val="0"/>
            <c:spPr>
              <a:solidFill>
                <a:srgbClr val="00FF00"/>
              </a:solidFill>
              <a:ln w="12700">
                <a:solidFill>
                  <a:srgbClr val="000000"/>
                </a:solidFill>
                <a:prstDash val="solid"/>
              </a:ln>
            </c:spPr>
          </c:dPt>
          <c:dLbls>
            <c:numFmt formatCode="\$#,##0" sourceLinked="0"/>
            <c:spPr>
              <a:noFill/>
              <a:ln w="25400">
                <a:noFill/>
              </a:ln>
            </c:spPr>
            <c:txPr>
              <a:bodyPr/>
              <a:lstStyle/>
              <a:p>
                <a:pPr>
                  <a:defRPr sz="900" b="1"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dLbls>
          <c:cat>
            <c:strRef>
              <c:f>'Final result'!$A$21:$A$22</c:f>
              <c:strCache>
                <c:ptCount val="2"/>
                <c:pt idx="0">
                  <c:v>Total cost</c:v>
                </c:pt>
                <c:pt idx="1">
                  <c:v>Total savings</c:v>
                </c:pt>
              </c:strCache>
            </c:strRef>
          </c:cat>
          <c:val>
            <c:numRef>
              <c:f>'Final result'!$B$21:$B$22</c:f>
              <c:numCache>
                <c:formatCode>"$"#,##0.00</c:formatCode>
                <c:ptCount val="2"/>
                <c:pt idx="0">
                  <c:v>0.0</c:v>
                </c:pt>
                <c:pt idx="1">
                  <c:v>0.0</c:v>
                </c:pt>
              </c:numCache>
            </c:numRef>
          </c:val>
        </c:ser>
        <c:dLbls>
          <c:showLegendKey val="0"/>
          <c:showVal val="1"/>
          <c:showCatName val="0"/>
          <c:showSerName val="0"/>
          <c:showPercent val="0"/>
          <c:showBubbleSize val="0"/>
        </c:dLbls>
        <c:gapWidth val="40"/>
        <c:axId val="2125053336"/>
        <c:axId val="2125272680"/>
      </c:barChart>
      <c:catAx>
        <c:axId val="2125053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25272680"/>
        <c:crosses val="autoZero"/>
        <c:auto val="1"/>
        <c:lblAlgn val="ctr"/>
        <c:lblOffset val="100"/>
        <c:tickLblSkip val="1"/>
        <c:tickMarkSkip val="1"/>
        <c:noMultiLvlLbl val="0"/>
      </c:catAx>
      <c:valAx>
        <c:axId val="2125272680"/>
        <c:scaling>
          <c:orientation val="minMax"/>
        </c:scaling>
        <c:delete val="0"/>
        <c:axPos val="l"/>
        <c:majorGridlines>
          <c:spPr>
            <a:ln w="3175">
              <a:solidFill>
                <a:srgbClr val="33CCCC"/>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5053336"/>
        <c:crosses val="autoZero"/>
        <c:crossBetween val="between"/>
      </c:valAx>
      <c:spPr>
        <a:solidFill>
          <a:srgbClr val="CCFFFF"/>
        </a:solidFill>
        <a:ln w="12700">
          <a:solidFill>
            <a:srgbClr val="808080"/>
          </a:solidFill>
          <a:prstDash val="solid"/>
        </a:ln>
      </c:spPr>
    </c:plotArea>
    <c:plotVisOnly val="1"/>
    <c:dispBlanksAs val="gap"/>
    <c:showDLblsOverMax val="0"/>
  </c:chart>
  <c:spPr>
    <a:solidFill>
      <a:srgbClr val="FFFFCC"/>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chart" Target="../charts/chart1.xml"/><Relationship Id="rId3"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 Id="rId3"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11</xdr:col>
      <xdr:colOff>19050</xdr:colOff>
      <xdr:row>18</xdr:row>
      <xdr:rowOff>241300</xdr:rowOff>
    </xdr:from>
    <xdr:to>
      <xdr:col>11</xdr:col>
      <xdr:colOff>292100</xdr:colOff>
      <xdr:row>18</xdr:row>
      <xdr:rowOff>241300</xdr:rowOff>
    </xdr:to>
    <xdr:sp macro="" textlink="">
      <xdr:nvSpPr>
        <xdr:cNvPr id="3089" name="Line 17"/>
        <xdr:cNvSpPr>
          <a:spLocks noChangeShapeType="1"/>
        </xdr:cNvSpPr>
      </xdr:nvSpPr>
      <xdr:spPr bwMode="auto">
        <a:xfrm flipH="1">
          <a:off x="7067550" y="3282950"/>
          <a:ext cx="273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317500</xdr:colOff>
      <xdr:row>14</xdr:row>
      <xdr:rowOff>158750</xdr:rowOff>
    </xdr:from>
    <xdr:to>
      <xdr:col>14</xdr:col>
      <xdr:colOff>127000</xdr:colOff>
      <xdr:row>17</xdr:row>
      <xdr:rowOff>0</xdr:rowOff>
    </xdr:to>
    <xdr:sp macro="" textlink="">
      <xdr:nvSpPr>
        <xdr:cNvPr id="3084" name="Text Box 12"/>
        <xdr:cNvSpPr txBox="1">
          <a:spLocks noChangeArrowheads="1"/>
        </xdr:cNvSpPr>
      </xdr:nvSpPr>
      <xdr:spPr bwMode="auto">
        <a:xfrm>
          <a:off x="7366000" y="2628900"/>
          <a:ext cx="1949450" cy="355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Industry standard states 1 minute per cell to water manually.</a:t>
          </a:r>
          <a:endParaRPr lang="en-US"/>
        </a:p>
      </xdr:txBody>
    </xdr:sp>
    <xdr:clientData/>
  </xdr:twoCellAnchor>
  <xdr:twoCellAnchor>
    <xdr:from>
      <xdr:col>11</xdr:col>
      <xdr:colOff>317500</xdr:colOff>
      <xdr:row>18</xdr:row>
      <xdr:rowOff>12700</xdr:rowOff>
    </xdr:from>
    <xdr:to>
      <xdr:col>14</xdr:col>
      <xdr:colOff>158750</xdr:colOff>
      <xdr:row>20</xdr:row>
      <xdr:rowOff>57150</xdr:rowOff>
    </xdr:to>
    <xdr:sp macro="" textlink="">
      <xdr:nvSpPr>
        <xdr:cNvPr id="3085" name="Text Box 13"/>
        <xdr:cNvSpPr txBox="1">
          <a:spLocks noChangeArrowheads="1"/>
        </xdr:cNvSpPr>
      </xdr:nvSpPr>
      <xdr:spPr bwMode="auto">
        <a:xfrm>
          <a:off x="7366000" y="3054350"/>
          <a:ext cx="1981200" cy="469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Times based on watering with Stealth Watering Cart plus some time to connect and disconnect</a:t>
          </a:r>
          <a:endParaRPr lang="en-US"/>
        </a:p>
      </xdr:txBody>
    </xdr:sp>
    <xdr:clientData/>
  </xdr:twoCellAnchor>
  <xdr:twoCellAnchor>
    <xdr:from>
      <xdr:col>4</xdr:col>
      <xdr:colOff>425450</xdr:colOff>
      <xdr:row>24</xdr:row>
      <xdr:rowOff>82550</xdr:rowOff>
    </xdr:from>
    <xdr:to>
      <xdr:col>12</xdr:col>
      <xdr:colOff>349250</xdr:colOff>
      <xdr:row>29</xdr:row>
      <xdr:rowOff>38100</xdr:rowOff>
    </xdr:to>
    <xdr:sp macro="" textlink="">
      <xdr:nvSpPr>
        <xdr:cNvPr id="3086" name="Text Box 14"/>
        <xdr:cNvSpPr txBox="1">
          <a:spLocks noChangeArrowheads="1"/>
        </xdr:cNvSpPr>
      </xdr:nvSpPr>
      <xdr:spPr bwMode="auto">
        <a:xfrm>
          <a:off x="4616450" y="4368800"/>
          <a:ext cx="3587750" cy="806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A well maintained battery is assumed to last 5 years (60 months). In many facilities, poor watering practices lead to premature battery failure either due to dryout of cells or loss of electrolyte due to overfilling and boil over. improper maintainance can easily reduce life by 5% to 10%, or 3 to 6 months.</a:t>
          </a:r>
          <a:endParaRPr lang="en-US"/>
        </a:p>
      </xdr:txBody>
    </xdr:sp>
    <xdr:clientData/>
  </xdr:twoCellAnchor>
  <xdr:twoCellAnchor>
    <xdr:from>
      <xdr:col>4</xdr:col>
      <xdr:colOff>6350</xdr:colOff>
      <xdr:row>28</xdr:row>
      <xdr:rowOff>107950</xdr:rowOff>
    </xdr:from>
    <xdr:to>
      <xdr:col>4</xdr:col>
      <xdr:colOff>355600</xdr:colOff>
      <xdr:row>28</xdr:row>
      <xdr:rowOff>107950</xdr:rowOff>
    </xdr:to>
    <xdr:sp macro="" textlink="">
      <xdr:nvSpPr>
        <xdr:cNvPr id="3087" name="Line 15"/>
        <xdr:cNvSpPr>
          <a:spLocks noChangeShapeType="1"/>
        </xdr:cNvSpPr>
      </xdr:nvSpPr>
      <xdr:spPr bwMode="auto">
        <a:xfrm flipH="1">
          <a:off x="4197350" y="5016500"/>
          <a:ext cx="349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xdr:colOff>
      <xdr:row>16</xdr:row>
      <xdr:rowOff>146050</xdr:rowOff>
    </xdr:from>
    <xdr:to>
      <xdr:col>11</xdr:col>
      <xdr:colOff>304800</xdr:colOff>
      <xdr:row>16</xdr:row>
      <xdr:rowOff>146050</xdr:rowOff>
    </xdr:to>
    <xdr:sp macro="" textlink="">
      <xdr:nvSpPr>
        <xdr:cNvPr id="3088" name="Line 16"/>
        <xdr:cNvSpPr>
          <a:spLocks noChangeShapeType="1"/>
        </xdr:cNvSpPr>
      </xdr:nvSpPr>
      <xdr:spPr bwMode="auto">
        <a:xfrm flipH="1">
          <a:off x="7086600" y="29019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323850</xdr:colOff>
      <xdr:row>20</xdr:row>
      <xdr:rowOff>101600</xdr:rowOff>
    </xdr:from>
    <xdr:to>
      <xdr:col>14</xdr:col>
      <xdr:colOff>171450</xdr:colOff>
      <xdr:row>21</xdr:row>
      <xdr:rowOff>44450</xdr:rowOff>
    </xdr:to>
    <xdr:sp macro="" textlink="">
      <xdr:nvSpPr>
        <xdr:cNvPr id="3090" name="Text Box 18"/>
        <xdr:cNvSpPr txBox="1">
          <a:spLocks noChangeArrowheads="1"/>
        </xdr:cNvSpPr>
      </xdr:nvSpPr>
      <xdr:spPr bwMode="auto">
        <a:xfrm>
          <a:off x="7372350" y="3568700"/>
          <a:ext cx="1987550" cy="298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Note: $17.25 per cell is list price</a:t>
          </a:r>
          <a:endParaRPr lang="en-US"/>
        </a:p>
      </xdr:txBody>
    </xdr:sp>
    <xdr:clientData/>
  </xdr:twoCellAnchor>
  <xdr:twoCellAnchor>
    <xdr:from>
      <xdr:col>11</xdr:col>
      <xdr:colOff>25400</xdr:colOff>
      <xdr:row>20</xdr:row>
      <xdr:rowOff>209550</xdr:rowOff>
    </xdr:from>
    <xdr:to>
      <xdr:col>11</xdr:col>
      <xdr:colOff>298450</xdr:colOff>
      <xdr:row>20</xdr:row>
      <xdr:rowOff>209550</xdr:rowOff>
    </xdr:to>
    <xdr:sp macro="" textlink="">
      <xdr:nvSpPr>
        <xdr:cNvPr id="3092" name="Line 20"/>
        <xdr:cNvSpPr>
          <a:spLocks noChangeShapeType="1"/>
        </xdr:cNvSpPr>
      </xdr:nvSpPr>
      <xdr:spPr bwMode="auto">
        <a:xfrm flipH="1">
          <a:off x="7073900" y="3676650"/>
          <a:ext cx="273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463550</xdr:colOff>
      <xdr:row>31</xdr:row>
      <xdr:rowOff>82550</xdr:rowOff>
    </xdr:from>
    <xdr:to>
      <xdr:col>12</xdr:col>
      <xdr:colOff>279400</xdr:colOff>
      <xdr:row>36</xdr:row>
      <xdr:rowOff>38100</xdr:rowOff>
    </xdr:to>
    <xdr:sp macro="" textlink="">
      <xdr:nvSpPr>
        <xdr:cNvPr id="3093" name="Text Box 21"/>
        <xdr:cNvSpPr txBox="1">
          <a:spLocks noChangeArrowheads="1"/>
        </xdr:cNvSpPr>
      </xdr:nvSpPr>
      <xdr:spPr bwMode="auto">
        <a:xfrm>
          <a:off x="6191250" y="5657850"/>
          <a:ext cx="1943100" cy="806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27432" rIns="0" bIns="0" anchor="t" upright="1"/>
        <a:lstStyle/>
        <a:p>
          <a:pPr algn="l" rtl="0">
            <a:defRPr sz="1000"/>
          </a:pPr>
          <a:r>
            <a:rPr lang="en-US" sz="900" b="0" i="0" u="none" strike="noStrike" baseline="0">
              <a:solidFill>
                <a:srgbClr val="000000"/>
              </a:solidFill>
              <a:latin typeface="Arial"/>
              <a:cs typeface="Arial"/>
            </a:rPr>
            <a:t>Acid boilovers reduce run-time by up to 15 minutes per occurance or 3% of battery capacity. The result is an increased number of battery change outs.</a:t>
          </a:r>
          <a:endParaRPr lang="en-US"/>
        </a:p>
      </xdr:txBody>
    </xdr:sp>
    <xdr:clientData/>
  </xdr:twoCellAnchor>
  <xdr:twoCellAnchor editAs="oneCell">
    <xdr:from>
      <xdr:col>6</xdr:col>
      <xdr:colOff>241300</xdr:colOff>
      <xdr:row>0</xdr:row>
      <xdr:rowOff>25400</xdr:rowOff>
    </xdr:from>
    <xdr:to>
      <xdr:col>12</xdr:col>
      <xdr:colOff>673100</xdr:colOff>
      <xdr:row>2</xdr:row>
      <xdr:rowOff>88900</xdr:rowOff>
    </xdr:to>
    <xdr:pic>
      <xdr:nvPicPr>
        <xdr:cNvPr id="3096" name="Picture 24" descr="PS_Logo_Blue_RB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62" t="14754" b="15573"/>
        <a:stretch>
          <a:fillRect/>
        </a:stretch>
      </xdr:blipFill>
      <xdr:spPr bwMode="auto">
        <a:xfrm>
          <a:off x="5200650" y="25400"/>
          <a:ext cx="33274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114300</xdr:colOff>
      <xdr:row>6</xdr:row>
      <xdr:rowOff>171450</xdr:rowOff>
    </xdr:from>
    <xdr:to>
      <xdr:col>19</xdr:col>
      <xdr:colOff>311150</xdr:colOff>
      <xdr:row>32</xdr:row>
      <xdr:rowOff>57150</xdr:rowOff>
    </xdr:to>
    <xdr:pic>
      <xdr:nvPicPr>
        <xdr:cNvPr id="2061" name="Picture 13" descr="Stealth-Applicati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458"/>
        <a:stretch>
          <a:fillRect/>
        </a:stretch>
      </xdr:blipFill>
      <xdr:spPr bwMode="auto">
        <a:xfrm>
          <a:off x="4648200" y="1428750"/>
          <a:ext cx="3657600" cy="4870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209550</xdr:colOff>
      <xdr:row>21</xdr:row>
      <xdr:rowOff>31750</xdr:rowOff>
    </xdr:from>
    <xdr:to>
      <xdr:col>15</xdr:col>
      <xdr:colOff>361950</xdr:colOff>
      <xdr:row>31</xdr:row>
      <xdr:rowOff>152400</xdr:rowOff>
    </xdr:to>
    <xdr:sp macro="" textlink="">
      <xdr:nvSpPr>
        <xdr:cNvPr id="2053" name="Text Box 5"/>
        <xdr:cNvSpPr txBox="1">
          <a:spLocks noChangeArrowheads="1"/>
        </xdr:cNvSpPr>
      </xdr:nvSpPr>
      <xdr:spPr bwMode="auto">
        <a:xfrm>
          <a:off x="4743450" y="4527550"/>
          <a:ext cx="1841500" cy="1708150"/>
        </a:xfrm>
        <a:prstGeom prst="rect">
          <a:avLst/>
        </a:prstGeom>
        <a:solidFill>
          <a:srgbClr xmlns:mc="http://schemas.openxmlformats.org/markup-compatibility/2006" xmlns:a14="http://schemas.microsoft.com/office/drawing/2010/main" val="0099D8" mc:Ignorable="a14" a14:legacySpreadsheetColorIndex="48">
            <a:alpha val="89999"/>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r>
            <a:rPr lang="en-US" sz="1400" b="1" i="0" u="none" strike="noStrike" baseline="0">
              <a:solidFill>
                <a:srgbClr val="000000"/>
              </a:solidFill>
              <a:latin typeface="Arial"/>
              <a:cs typeface="Arial"/>
            </a:rPr>
            <a:t>Benefits of the Stealth Watering System</a:t>
          </a:r>
          <a:r>
            <a:rPr lang="en-US" sz="1400" b="1" i="0" u="none" strike="noStrike" baseline="30000">
              <a:solidFill>
                <a:srgbClr val="000000"/>
              </a:solidFill>
              <a:latin typeface="Arial"/>
              <a:cs typeface="Arial"/>
            </a:rPr>
            <a:t>TM</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Longer battery life and</a:t>
          </a:r>
        </a:p>
        <a:p>
          <a:pPr algn="l" rtl="0">
            <a:defRPr sz="1000"/>
          </a:pPr>
          <a:r>
            <a:rPr lang="en-US" sz="1200" b="0" i="0" u="none" strike="noStrike" baseline="0">
              <a:solidFill>
                <a:srgbClr val="000000"/>
              </a:solidFill>
              <a:latin typeface="Arial"/>
              <a:cs typeface="Arial"/>
            </a:rPr>
            <a:t>    sustained capacity</a:t>
          </a:r>
        </a:p>
        <a:p>
          <a:pPr algn="l" rtl="0">
            <a:defRPr sz="1000"/>
          </a:pPr>
          <a:r>
            <a:rPr lang="en-US" sz="1200" b="0" i="0" u="none" strike="noStrike" baseline="0">
              <a:solidFill>
                <a:srgbClr val="000000"/>
              </a:solidFill>
              <a:latin typeface="Arial"/>
              <a:cs typeface="Arial"/>
            </a:rPr>
            <a:t>● Improved safety and</a:t>
          </a:r>
        </a:p>
        <a:p>
          <a:pPr algn="l" rtl="0">
            <a:defRPr sz="1000"/>
          </a:pPr>
          <a:r>
            <a:rPr lang="en-US" sz="1200" b="0" i="0" u="none" strike="noStrike" baseline="0">
              <a:solidFill>
                <a:srgbClr val="000000"/>
              </a:solidFill>
              <a:latin typeface="Arial"/>
              <a:cs typeface="Arial"/>
            </a:rPr>
            <a:t>    cleanliness</a:t>
          </a:r>
        </a:p>
        <a:p>
          <a:pPr algn="l" rtl="0">
            <a:defRPr sz="1000"/>
          </a:pPr>
          <a:r>
            <a:rPr lang="en-US" sz="1200" b="0" i="0" u="none" strike="noStrike" baseline="0">
              <a:solidFill>
                <a:srgbClr val="000000"/>
              </a:solidFill>
              <a:latin typeface="Arial"/>
              <a:cs typeface="Arial"/>
            </a:rPr>
            <a:t>● Higher productivity</a:t>
          </a:r>
          <a:endParaRPr lang="en-US"/>
        </a:p>
      </xdr:txBody>
    </xdr:sp>
    <xdr:clientData/>
  </xdr:twoCellAnchor>
  <xdr:twoCellAnchor>
    <xdr:from>
      <xdr:col>0</xdr:col>
      <xdr:colOff>63500</xdr:colOff>
      <xdr:row>16</xdr:row>
      <xdr:rowOff>152400</xdr:rowOff>
    </xdr:from>
    <xdr:to>
      <xdr:col>9</xdr:col>
      <xdr:colOff>679450</xdr:colOff>
      <xdr:row>30</xdr:row>
      <xdr:rowOff>69850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317500</xdr:colOff>
      <xdr:row>0</xdr:row>
      <xdr:rowOff>38100</xdr:rowOff>
    </xdr:from>
    <xdr:to>
      <xdr:col>19</xdr:col>
      <xdr:colOff>387350</xdr:colOff>
      <xdr:row>2</xdr:row>
      <xdr:rowOff>152400</xdr:rowOff>
    </xdr:to>
    <xdr:pic>
      <xdr:nvPicPr>
        <xdr:cNvPr id="2063" name="Picture 15" descr="PS_Logo_Blue_RB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962" t="14754" b="15573"/>
        <a:stretch>
          <a:fillRect/>
        </a:stretch>
      </xdr:blipFill>
      <xdr:spPr bwMode="auto">
        <a:xfrm>
          <a:off x="5067300" y="38100"/>
          <a:ext cx="33147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279400</xdr:colOff>
      <xdr:row>19</xdr:row>
      <xdr:rowOff>0</xdr:rowOff>
    </xdr:from>
    <xdr:to>
      <xdr:col>8</xdr:col>
      <xdr:colOff>0</xdr:colOff>
      <xdr:row>40</xdr:row>
      <xdr:rowOff>101600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6350</xdr:rowOff>
    </xdr:from>
    <xdr:to>
      <xdr:col>2</xdr:col>
      <xdr:colOff>0</xdr:colOff>
      <xdr:row>40</xdr:row>
      <xdr:rowOff>95250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527050</xdr:colOff>
      <xdr:row>0</xdr:row>
      <xdr:rowOff>63500</xdr:rowOff>
    </xdr:from>
    <xdr:to>
      <xdr:col>7</xdr:col>
      <xdr:colOff>889000</xdr:colOff>
      <xdr:row>2</xdr:row>
      <xdr:rowOff>184150</xdr:rowOff>
    </xdr:to>
    <xdr:pic>
      <xdr:nvPicPr>
        <xdr:cNvPr id="1031" name="Picture 7" descr="PS_Logo_Blue_RB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962" t="14754" b="15573"/>
        <a:stretch>
          <a:fillRect/>
        </a:stretch>
      </xdr:blipFill>
      <xdr:spPr bwMode="auto">
        <a:xfrm>
          <a:off x="5746750" y="63500"/>
          <a:ext cx="33147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215900</xdr:colOff>
      <xdr:row>0</xdr:row>
      <xdr:rowOff>38100</xdr:rowOff>
    </xdr:from>
    <xdr:to>
      <xdr:col>9</xdr:col>
      <xdr:colOff>133350</xdr:colOff>
      <xdr:row>2</xdr:row>
      <xdr:rowOff>158750</xdr:rowOff>
    </xdr:to>
    <xdr:pic>
      <xdr:nvPicPr>
        <xdr:cNvPr id="5127" name="Picture 7" descr="PS_Logo_Blue_RB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62" t="14754" b="15573"/>
        <a:stretch>
          <a:fillRect/>
        </a:stretch>
      </xdr:blipFill>
      <xdr:spPr bwMode="auto">
        <a:xfrm>
          <a:off x="5003800" y="38100"/>
          <a:ext cx="33972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63500</xdr:colOff>
      <xdr:row>34</xdr:row>
      <xdr:rowOff>6350</xdr:rowOff>
    </xdr:from>
    <xdr:to>
      <xdr:col>9</xdr:col>
      <xdr:colOff>76200</xdr:colOff>
      <xdr:row>34</xdr:row>
      <xdr:rowOff>6350</xdr:rowOff>
    </xdr:to>
    <xdr:sp macro="" textlink="">
      <xdr:nvSpPr>
        <xdr:cNvPr id="5129" name="Line 9"/>
        <xdr:cNvSpPr>
          <a:spLocks noChangeShapeType="1"/>
        </xdr:cNvSpPr>
      </xdr:nvSpPr>
      <xdr:spPr bwMode="auto">
        <a:xfrm>
          <a:off x="63500" y="6432550"/>
          <a:ext cx="8280400" cy="0"/>
        </a:xfrm>
        <a:prstGeom prst="line">
          <a:avLst/>
        </a:prstGeom>
        <a:noFill/>
        <a:ln w="12700">
          <a:solidFill>
            <a:srgbClr xmlns:mc="http://schemas.openxmlformats.org/markup-compatibility/2006" xmlns:a14="http://schemas.microsoft.com/office/drawing/2010/main" val="0099D8"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fitToPage="1"/>
  </sheetPr>
  <dimension ref="A1:BY314"/>
  <sheetViews>
    <sheetView showGridLines="0" showRowColHeaders="0" tabSelected="1" zoomScaleSheetLayoutView="85" workbookViewId="0">
      <selection activeCell="C7" sqref="C7:L7"/>
    </sheetView>
  </sheetViews>
  <sheetFormatPr baseColWidth="10" defaultColWidth="9.1640625" defaultRowHeight="12" x14ac:dyDescent="0"/>
  <cols>
    <col min="1" max="1" width="6.1640625" style="17" customWidth="1"/>
    <col min="2" max="2" width="42.6640625" style="17" customWidth="1"/>
    <col min="3" max="3" width="10.33203125" style="17" bestFit="1" customWidth="1"/>
    <col min="4" max="4" width="0.83203125" style="17" customWidth="1"/>
    <col min="5" max="5" width="10.1640625" style="17" bestFit="1" customWidth="1"/>
    <col min="6" max="6" width="0.83203125" style="17" customWidth="1"/>
    <col min="7" max="7" width="10.1640625" style="17" bestFit="1" customWidth="1"/>
    <col min="8" max="8" width="0.83203125" style="17" customWidth="1"/>
    <col min="9" max="9" width="9" style="17" bestFit="1" customWidth="1"/>
    <col min="10" max="10" width="0.83203125" style="17" customWidth="1"/>
    <col min="11" max="11" width="9" style="17" bestFit="1" customWidth="1"/>
    <col min="12" max="12" width="11.5" style="17" customWidth="1"/>
    <col min="13" max="13" width="10" style="17" customWidth="1"/>
    <col min="14" max="16384" width="9.1640625" style="17"/>
  </cols>
  <sheetData>
    <row r="1" spans="2:77" ht="23.25" customHeight="1">
      <c r="B1" s="16" t="s">
        <v>84</v>
      </c>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row>
    <row r="2" spans="2:77" ht="18">
      <c r="B2" s="16" t="s">
        <v>62</v>
      </c>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row>
    <row r="3" spans="2:77" ht="15">
      <c r="B3" s="18" t="s">
        <v>81</v>
      </c>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row>
    <row r="4" spans="2:77" ht="15">
      <c r="B4" s="18"/>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row>
    <row r="5" spans="2:77" ht="13">
      <c r="B5" s="19"/>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row>
    <row r="6" spans="2:77">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row>
    <row r="7" spans="2:77" ht="18" customHeight="1">
      <c r="B7" s="19" t="s">
        <v>66</v>
      </c>
      <c r="C7" s="102"/>
      <c r="D7" s="103"/>
      <c r="E7" s="103"/>
      <c r="F7" s="103"/>
      <c r="G7" s="103"/>
      <c r="H7" s="103"/>
      <c r="I7" s="103"/>
      <c r="J7" s="103"/>
      <c r="K7" s="103"/>
      <c r="L7" s="10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row>
    <row r="8" spans="2:77" ht="4.5" customHeight="1">
      <c r="B8" s="19"/>
      <c r="C8" s="20"/>
      <c r="D8" s="20"/>
      <c r="E8" s="20"/>
      <c r="F8" s="20"/>
      <c r="G8" s="20"/>
      <c r="H8" s="20"/>
      <c r="I8" s="20"/>
      <c r="J8" s="20"/>
      <c r="K8" s="20"/>
      <c r="L8" s="20"/>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row>
    <row r="9" spans="2:77" ht="18" customHeight="1">
      <c r="B9" s="19" t="s">
        <v>67</v>
      </c>
      <c r="C9" s="102"/>
      <c r="D9" s="103"/>
      <c r="E9" s="103"/>
      <c r="F9" s="103"/>
      <c r="G9" s="103"/>
      <c r="H9" s="104"/>
      <c r="I9" s="20"/>
      <c r="J9" s="20"/>
      <c r="K9" s="20" t="s">
        <v>68</v>
      </c>
      <c r="L9" s="11"/>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row>
    <row r="10" spans="2:77" ht="10.5" customHeight="1">
      <c r="B10" s="19"/>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row>
    <row r="11" spans="2:77" s="19" customFormat="1" ht="13">
      <c r="C11" s="21" t="s">
        <v>1</v>
      </c>
      <c r="D11" s="21"/>
      <c r="E11" s="21" t="s">
        <v>2</v>
      </c>
      <c r="F11" s="21"/>
      <c r="G11" s="21" t="s">
        <v>24</v>
      </c>
      <c r="I11" s="21" t="s">
        <v>91</v>
      </c>
      <c r="K11" s="21" t="s">
        <v>92</v>
      </c>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row>
    <row r="12" spans="2:77" s="22" customFormat="1" ht="6.75" customHeight="1">
      <c r="C12" s="23"/>
      <c r="D12" s="23"/>
      <c r="E12" s="23"/>
      <c r="F12" s="23"/>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row>
    <row r="13" spans="2:77" s="19" customFormat="1" ht="18" customHeight="1">
      <c r="B13" s="24" t="s">
        <v>3</v>
      </c>
      <c r="C13" s="12"/>
      <c r="E13" s="12"/>
      <c r="G13" s="12"/>
      <c r="I13" s="12"/>
      <c r="K13" s="12"/>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row>
    <row r="14" spans="2:77" s="22" customFormat="1" ht="4.5" customHeight="1">
      <c r="B14" s="25"/>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row>
    <row r="15" spans="2:77" s="19" customFormat="1" ht="18" customHeight="1">
      <c r="B15" s="24" t="s">
        <v>4</v>
      </c>
      <c r="C15" s="13"/>
      <c r="D15" s="26"/>
      <c r="E15" s="13"/>
      <c r="F15" s="26"/>
      <c r="G15" s="13"/>
      <c r="I15" s="13"/>
      <c r="K15" s="13"/>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row>
    <row r="16" spans="2:77" s="22" customFormat="1" ht="4.5" customHeight="1">
      <c r="B16" s="25"/>
      <c r="C16" s="27"/>
      <c r="D16" s="27"/>
      <c r="E16" s="27"/>
      <c r="F16" s="27"/>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row>
    <row r="17" spans="2:77" s="19" customFormat="1" ht="18" customHeight="1">
      <c r="B17" s="24" t="s">
        <v>65</v>
      </c>
      <c r="C17" s="12">
        <v>12</v>
      </c>
      <c r="E17" s="12">
        <v>18</v>
      </c>
      <c r="G17" s="12">
        <v>24</v>
      </c>
      <c r="I17" s="12">
        <v>36</v>
      </c>
      <c r="K17" s="12">
        <v>40</v>
      </c>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row>
    <row r="18" spans="2:77" s="22" customFormat="1" ht="4.5" customHeight="1">
      <c r="B18" s="28"/>
      <c r="C18" s="29"/>
      <c r="D18" s="29"/>
      <c r="E18" s="29"/>
      <c r="F18" s="29"/>
      <c r="G18" s="29"/>
      <c r="H18" s="29"/>
      <c r="I18" s="29"/>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row>
    <row r="19" spans="2:77" s="19" customFormat="1" ht="29.25" customHeight="1">
      <c r="B19" s="24" t="s">
        <v>86</v>
      </c>
      <c r="C19" s="12">
        <v>1</v>
      </c>
      <c r="E19" s="12">
        <v>1.5</v>
      </c>
      <c r="G19" s="12">
        <v>2</v>
      </c>
      <c r="I19" s="12">
        <v>3</v>
      </c>
      <c r="K19" s="12">
        <v>3.5</v>
      </c>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row>
    <row r="20" spans="2:77" s="22" customFormat="1" ht="4.5" customHeight="1">
      <c r="B20" s="25"/>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row>
    <row r="21" spans="2:77" s="19" customFormat="1" ht="26">
      <c r="B21" s="24" t="s">
        <v>87</v>
      </c>
      <c r="C21" s="13"/>
      <c r="D21" s="30"/>
      <c r="E21" s="13"/>
      <c r="F21" s="30"/>
      <c r="G21" s="13"/>
      <c r="I21" s="13"/>
      <c r="K21" s="13"/>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row>
    <row r="22" spans="2:77" s="19" customFormat="1" ht="12" customHeight="1">
      <c r="B22" s="31"/>
      <c r="C22" s="31"/>
      <c r="D22" s="31"/>
      <c r="E22" s="32"/>
      <c r="F22" s="32"/>
      <c r="G22" s="32"/>
      <c r="H22" s="32"/>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row>
    <row r="23" spans="2:77" s="19" customFormat="1" ht="18" customHeight="1">
      <c r="B23" s="24" t="s">
        <v>64</v>
      </c>
      <c r="C23" s="13"/>
      <c r="E23" s="33"/>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row>
    <row r="24" spans="2:77" s="22" customFormat="1" ht="6.75" customHeight="1">
      <c r="B24" s="25"/>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row>
    <row r="25" spans="2:77" s="19" customFormat="1" ht="18" customHeight="1">
      <c r="B25" s="24" t="s">
        <v>5</v>
      </c>
      <c r="C25" s="13"/>
      <c r="D25" s="30"/>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row>
    <row r="26" spans="2:77" s="22" customFormat="1" ht="6.75" customHeight="1">
      <c r="B26" s="25"/>
      <c r="C26" s="27"/>
      <c r="D26" s="27"/>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row>
    <row r="27" spans="2:77" s="19" customFormat="1" ht="18" customHeight="1">
      <c r="B27" s="19" t="s">
        <v>25</v>
      </c>
      <c r="C27" s="12">
        <v>52</v>
      </c>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row>
    <row r="28" spans="2:77" s="22" customFormat="1" ht="6.75" customHeight="1">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row>
    <row r="29" spans="2:77" s="19" customFormat="1" ht="18" customHeight="1">
      <c r="B29" s="24" t="s">
        <v>63</v>
      </c>
      <c r="C29" s="12">
        <v>6</v>
      </c>
      <c r="K29" s="34"/>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row>
    <row r="30" spans="2:77" s="22" customFormat="1" ht="6.75" customHeight="1">
      <c r="B30" s="35"/>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row>
    <row r="31" spans="2:77" s="19" customFormat="1" ht="26">
      <c r="C31" s="24" t="s">
        <v>29</v>
      </c>
      <c r="E31" s="24" t="s">
        <v>80</v>
      </c>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row>
    <row r="32" spans="2:77" s="19" customFormat="1" ht="18" customHeight="1">
      <c r="B32" s="19" t="s">
        <v>0</v>
      </c>
      <c r="C32" s="13"/>
      <c r="D32" s="26"/>
      <c r="E32" s="13"/>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row>
    <row r="33" spans="1:77" s="19" customFormat="1" ht="6.75" customHeight="1">
      <c r="C33" s="36"/>
      <c r="D33" s="36"/>
      <c r="E33" s="36"/>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row>
    <row r="34" spans="1:77" s="19" customFormat="1" ht="18" customHeight="1">
      <c r="B34" s="19" t="s">
        <v>31</v>
      </c>
      <c r="C34" s="14">
        <v>10</v>
      </c>
      <c r="D34" s="37"/>
      <c r="E34" s="14">
        <v>15</v>
      </c>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row>
    <row r="35" spans="1:77" s="19" customFormat="1" ht="6.75" customHeight="1">
      <c r="B35" s="33"/>
      <c r="C35" s="38"/>
      <c r="D35" s="38"/>
      <c r="E35" s="38"/>
      <c r="F35" s="33"/>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row>
    <row r="36" spans="1:77" s="19" customFormat="1" ht="18" customHeight="1">
      <c r="B36" s="33" t="s">
        <v>32</v>
      </c>
      <c r="C36" s="14">
        <v>1</v>
      </c>
      <c r="D36" s="38"/>
      <c r="E36" s="38"/>
      <c r="F36" s="33"/>
      <c r="N36" s="45"/>
      <c r="O36" s="45"/>
      <c r="P36" s="45" t="str">
        <f>IF(C7=0,"",C7)</f>
        <v/>
      </c>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row>
    <row r="37" spans="1:77" s="19" customFormat="1" ht="6.75" customHeight="1">
      <c r="B37" s="33"/>
      <c r="C37" s="38"/>
      <c r="D37" s="38"/>
      <c r="E37" s="38"/>
      <c r="F37" s="38"/>
      <c r="G37" s="38"/>
      <c r="H37" s="33"/>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row>
    <row r="38" spans="1:77" s="19" customFormat="1" ht="13">
      <c r="B38" s="33"/>
      <c r="C38" s="38" t="s">
        <v>33</v>
      </c>
      <c r="D38" s="38"/>
      <c r="E38" s="38" t="s">
        <v>34</v>
      </c>
      <c r="G38" s="38" t="s">
        <v>35</v>
      </c>
      <c r="I38" s="33" t="s">
        <v>36</v>
      </c>
      <c r="K38" s="19" t="s">
        <v>37</v>
      </c>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row>
    <row r="39" spans="1:77" s="19" customFormat="1" ht="18" customHeight="1">
      <c r="B39" s="33" t="s">
        <v>38</v>
      </c>
      <c r="C39" s="43">
        <v>0.01</v>
      </c>
      <c r="D39" s="39"/>
      <c r="E39" s="43">
        <v>0.02</v>
      </c>
      <c r="F39" s="39"/>
      <c r="G39" s="43">
        <v>0.03</v>
      </c>
      <c r="H39" s="39"/>
      <c r="I39" s="43">
        <v>0.04</v>
      </c>
      <c r="J39" s="40"/>
      <c r="K39" s="43">
        <v>0.05</v>
      </c>
      <c r="M39" s="41"/>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row>
    <row r="40" spans="1:77" s="19" customFormat="1" ht="14" thickBot="1">
      <c r="B40" s="42"/>
      <c r="C40" s="42"/>
      <c r="D40" s="42"/>
      <c r="E40" s="42"/>
      <c r="F40" s="42"/>
      <c r="G40" s="42"/>
      <c r="H40" s="42"/>
      <c r="I40" s="42"/>
      <c r="J40" s="42"/>
      <c r="K40" s="42"/>
      <c r="L40" s="42"/>
      <c r="M40" s="42"/>
      <c r="N40" s="47"/>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row>
    <row r="41" spans="1:77" s="19" customFormat="1" ht="15" customHeight="1">
      <c r="A41" s="105" t="s">
        <v>93</v>
      </c>
      <c r="B41" s="105"/>
      <c r="C41" s="105"/>
      <c r="D41" s="105"/>
      <c r="E41" s="105"/>
      <c r="F41" s="106"/>
      <c r="G41" s="106"/>
      <c r="H41" s="106"/>
      <c r="I41" s="106"/>
      <c r="J41" s="106"/>
      <c r="K41" s="106"/>
      <c r="L41" s="106"/>
      <c r="M41" s="106"/>
      <c r="N41" s="48"/>
      <c r="O41" s="48"/>
      <c r="P41" s="48"/>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row>
    <row r="42" spans="1:77" s="19" customFormat="1" ht="15" customHeight="1">
      <c r="A42" s="107"/>
      <c r="B42" s="107"/>
      <c r="C42" s="107"/>
      <c r="D42" s="107"/>
      <c r="E42" s="107"/>
      <c r="F42" s="108"/>
      <c r="G42" s="108"/>
      <c r="H42" s="108"/>
      <c r="I42" s="108"/>
      <c r="J42" s="108"/>
      <c r="K42" s="108"/>
      <c r="L42" s="108"/>
      <c r="M42" s="108"/>
      <c r="N42" s="48"/>
      <c r="O42" s="48"/>
      <c r="P42" s="48"/>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row>
    <row r="43" spans="1:77" s="19" customFormat="1" ht="13">
      <c r="A43" s="107"/>
      <c r="B43" s="107"/>
      <c r="C43" s="107"/>
      <c r="D43" s="107"/>
      <c r="E43" s="107"/>
      <c r="F43" s="108"/>
      <c r="G43" s="108"/>
      <c r="H43" s="108"/>
      <c r="I43" s="108"/>
      <c r="J43" s="108"/>
      <c r="K43" s="108"/>
      <c r="L43" s="108"/>
      <c r="M43" s="108"/>
      <c r="N43" s="48"/>
      <c r="O43" s="48"/>
      <c r="P43" s="48"/>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row>
    <row r="44" spans="1:77" s="19" customFormat="1" ht="13">
      <c r="B44" s="96"/>
      <c r="C44" s="96"/>
      <c r="D44" s="96"/>
      <c r="E44" s="96"/>
      <c r="F44" s="96"/>
      <c r="G44" s="96"/>
      <c r="H44" s="96"/>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row>
    <row r="45" spans="1:77" s="19" customFormat="1" ht="13">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row>
    <row r="46" spans="1:77" s="19" customFormat="1" ht="13">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row>
    <row r="47" spans="1:77" s="19" customFormat="1" ht="13">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row>
    <row r="48" spans="1:77" s="19" customFormat="1" ht="13">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row>
    <row r="49" spans="14:77" s="19" customFormat="1" ht="13">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row>
    <row r="50" spans="14:77" s="19" customFormat="1" ht="13">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row>
    <row r="51" spans="14:77" s="19" customFormat="1" ht="13">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row>
    <row r="52" spans="14:77" s="19" customFormat="1" ht="13">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row>
    <row r="53" spans="14:77" s="19" customFormat="1" ht="13">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row>
    <row r="54" spans="14:77" s="19" customFormat="1" ht="13">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row>
    <row r="55" spans="14:77" s="19" customFormat="1" ht="13">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row>
    <row r="56" spans="14:77" s="19" customFormat="1" ht="13">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row>
    <row r="57" spans="14:77" s="19" customFormat="1" ht="13">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row>
    <row r="58" spans="14:77" s="19" customFormat="1" ht="13">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row>
    <row r="59" spans="14:77" s="19" customFormat="1" ht="13">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row>
    <row r="60" spans="14:77" s="19" customFormat="1" ht="13">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row>
    <row r="61" spans="14:77" s="19" customFormat="1" ht="13">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row>
    <row r="62" spans="14:77" s="19" customFormat="1" ht="13">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row>
    <row r="63" spans="14:77" s="19" customFormat="1" ht="13">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row>
    <row r="64" spans="14:77" s="19" customFormat="1" ht="13">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row>
    <row r="65" spans="14:77" s="19" customFormat="1" ht="13">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row>
    <row r="66" spans="14:77" s="19" customFormat="1" ht="13">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row>
    <row r="67" spans="14:77" s="19" customFormat="1" ht="13">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row>
    <row r="68" spans="14:77" s="19" customFormat="1" ht="13">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row>
    <row r="69" spans="14:77" s="19" customFormat="1" ht="13">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row>
    <row r="70" spans="14:77" s="19" customFormat="1" ht="13">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row>
    <row r="71" spans="14:77" s="19" customFormat="1" ht="13">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row>
    <row r="72" spans="14:77" s="19" customFormat="1" ht="13">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row>
    <row r="73" spans="14:77" s="19" customFormat="1" ht="13">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row>
    <row r="74" spans="14:77" s="19" customFormat="1" ht="13">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row>
    <row r="75" spans="14:77" s="19" customFormat="1" ht="13">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row>
    <row r="76" spans="14:77" s="19" customFormat="1" ht="13">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row>
    <row r="77" spans="14:77" s="19" customFormat="1" ht="13">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row>
    <row r="78" spans="14:77" s="19" customFormat="1" ht="13">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row>
    <row r="79" spans="14:77" s="19" customFormat="1" ht="13">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row>
    <row r="80" spans="14:77" s="19" customFormat="1" ht="13">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row>
    <row r="81" spans="14:77" s="19" customFormat="1" ht="13">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row>
    <row r="82" spans="14:77" s="19" customFormat="1" ht="13">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row>
    <row r="83" spans="14:77" s="19" customFormat="1" ht="13">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row>
    <row r="84" spans="14:77" s="19" customFormat="1" ht="13">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row>
    <row r="85" spans="14:77" s="19" customFormat="1" ht="13">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row>
    <row r="86" spans="14:77" s="19" customFormat="1" ht="13">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row>
    <row r="87" spans="14:77" s="19" customFormat="1" ht="13">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row>
    <row r="88" spans="14:77" s="19" customFormat="1" ht="13">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row>
    <row r="89" spans="14:77" s="19" customFormat="1" ht="13">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row>
    <row r="90" spans="14:77" s="19" customFormat="1" ht="13">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row>
    <row r="91" spans="14:77" s="19" customFormat="1" ht="13">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row>
    <row r="92" spans="14:77" s="19" customFormat="1" ht="13">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row>
    <row r="93" spans="14:77" s="19" customFormat="1" ht="13">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row>
    <row r="94" spans="14:77" s="19" customFormat="1" ht="13">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row>
    <row r="95" spans="14:77" s="19" customFormat="1" ht="13">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row>
    <row r="96" spans="14:77" s="19" customFormat="1" ht="13">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row>
    <row r="97" spans="14:77" s="19" customFormat="1" ht="13">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row>
    <row r="98" spans="14:77" s="19" customFormat="1" ht="13">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row>
    <row r="99" spans="14:77" s="19" customFormat="1" ht="13">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row>
    <row r="100" spans="14:77" s="19" customFormat="1" ht="13">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row>
    <row r="101" spans="14:77" s="19" customFormat="1" ht="13">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row>
    <row r="102" spans="14:77" s="19" customFormat="1" ht="13">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row>
    <row r="103" spans="14:77" s="19" customFormat="1" ht="13">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row>
    <row r="104" spans="14:77">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row>
    <row r="105" spans="14:77">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row>
    <row r="106" spans="14:77">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row>
    <row r="107" spans="14:77">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row>
    <row r="108" spans="14:77">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row>
    <row r="109" spans="14:77">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row>
    <row r="110" spans="14:77">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14:77">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row>
    <row r="112" spans="14:77">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14:77">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row>
    <row r="114" spans="14:77">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row>
    <row r="115" spans="14:77">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row>
    <row r="116" spans="14:77">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row>
    <row r="117" spans="14:77">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row>
    <row r="118" spans="14:77">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row>
    <row r="119" spans="14:77">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row>
    <row r="120" spans="14:77">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row>
    <row r="121" spans="14:77">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row>
    <row r="122" spans="14:77">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row>
    <row r="123" spans="14:77">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row>
    <row r="124" spans="14:77">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row>
    <row r="125" spans="14:77">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row>
    <row r="126" spans="14:77">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row>
    <row r="127" spans="14:77">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row>
    <row r="128" spans="14:77">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row>
    <row r="129" spans="14:77">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row>
    <row r="130" spans="14:77">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row>
    <row r="131" spans="14:77">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row>
    <row r="132" spans="14:77">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row>
    <row r="133" spans="14:77">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row>
    <row r="134" spans="14:77">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row>
    <row r="135" spans="14:77">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row>
    <row r="136" spans="14:77">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row>
    <row r="137" spans="14:77">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row>
    <row r="138" spans="14:77">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row>
    <row r="139" spans="14:77">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row>
    <row r="140" spans="14:77">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row>
    <row r="141" spans="14:77">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row>
    <row r="142" spans="14:77">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row>
    <row r="143" spans="14:77">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c r="BU143" s="44"/>
      <c r="BV143" s="44"/>
      <c r="BW143" s="44"/>
      <c r="BX143" s="44"/>
      <c r="BY143" s="44"/>
    </row>
    <row r="144" spans="14:77">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row>
    <row r="145" spans="14:77">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row>
    <row r="146" spans="14:77">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row>
    <row r="147" spans="14:77">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row>
    <row r="148" spans="14:77">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row>
    <row r="149" spans="14:77">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row>
    <row r="150" spans="14:77">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row>
    <row r="151" spans="14:77">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row>
    <row r="152" spans="14:77">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row>
    <row r="153" spans="14:77">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row>
    <row r="154" spans="14:77">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row>
    <row r="155" spans="14:77">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row>
    <row r="156" spans="14:77">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row>
    <row r="157" spans="14:77">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row>
    <row r="158" spans="14:77">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row>
    <row r="159" spans="14:77">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row>
    <row r="160" spans="14:77">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row>
    <row r="161" spans="14:77">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row>
    <row r="162" spans="14:77">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row>
    <row r="163" spans="14:77">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row>
    <row r="164" spans="14:77">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row>
    <row r="165" spans="14:77">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row>
    <row r="166" spans="14:77">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row>
    <row r="167" spans="14:77">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row>
    <row r="168" spans="14:77">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row>
    <row r="169" spans="14:77">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row>
    <row r="170" spans="14:77">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row>
    <row r="171" spans="14:77">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row>
    <row r="172" spans="14:77">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row>
    <row r="173" spans="14:77">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row>
    <row r="174" spans="14:77">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row>
    <row r="175" spans="14:77">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row>
    <row r="176" spans="14:77">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row>
    <row r="177" spans="14:77">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row>
    <row r="178" spans="14:77">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row>
    <row r="179" spans="14:77">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row>
    <row r="180" spans="14:77">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row>
    <row r="181" spans="14:77">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row>
    <row r="182" spans="14:77">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row>
    <row r="183" spans="14:77">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row>
    <row r="184" spans="14:77">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row>
    <row r="185" spans="14:77">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c r="BU185" s="44"/>
      <c r="BV185" s="44"/>
      <c r="BW185" s="44"/>
      <c r="BX185" s="44"/>
      <c r="BY185" s="44"/>
    </row>
    <row r="186" spans="14:77">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44"/>
      <c r="BU186" s="44"/>
      <c r="BV186" s="44"/>
      <c r="BW186" s="44"/>
      <c r="BX186" s="44"/>
      <c r="BY186" s="44"/>
    </row>
    <row r="187" spans="14:77">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44"/>
      <c r="BU187" s="44"/>
      <c r="BV187" s="44"/>
      <c r="BW187" s="44"/>
      <c r="BX187" s="44"/>
      <c r="BY187" s="44"/>
    </row>
    <row r="188" spans="14:77">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c r="BU188" s="44"/>
      <c r="BV188" s="44"/>
      <c r="BW188" s="44"/>
      <c r="BX188" s="44"/>
      <c r="BY188" s="44"/>
    </row>
    <row r="189" spans="14:77">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row>
    <row r="190" spans="14:77">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row>
    <row r="191" spans="14:77">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44"/>
      <c r="BU191" s="44"/>
      <c r="BV191" s="44"/>
      <c r="BW191" s="44"/>
      <c r="BX191" s="44"/>
      <c r="BY191" s="44"/>
    </row>
    <row r="192" spans="14:77">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44"/>
      <c r="BU192" s="44"/>
      <c r="BV192" s="44"/>
      <c r="BW192" s="44"/>
      <c r="BX192" s="44"/>
      <c r="BY192" s="44"/>
    </row>
    <row r="193" spans="14:77">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row>
    <row r="194" spans="14:77">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row>
    <row r="195" spans="14:77">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44"/>
      <c r="BU195" s="44"/>
      <c r="BV195" s="44"/>
      <c r="BW195" s="44"/>
      <c r="BX195" s="44"/>
      <c r="BY195" s="44"/>
    </row>
    <row r="196" spans="14:77">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44"/>
      <c r="BU196" s="44"/>
      <c r="BV196" s="44"/>
      <c r="BW196" s="44"/>
      <c r="BX196" s="44"/>
      <c r="BY196" s="44"/>
    </row>
    <row r="197" spans="14:77">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44"/>
      <c r="BU197" s="44"/>
      <c r="BV197" s="44"/>
      <c r="BW197" s="44"/>
      <c r="BX197" s="44"/>
      <c r="BY197" s="44"/>
    </row>
    <row r="198" spans="14:77">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44"/>
      <c r="BU198" s="44"/>
      <c r="BV198" s="44"/>
      <c r="BW198" s="44"/>
      <c r="BX198" s="44"/>
      <c r="BY198" s="44"/>
    </row>
    <row r="199" spans="14:77">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c r="BI199" s="44"/>
      <c r="BJ199" s="44"/>
      <c r="BK199" s="44"/>
      <c r="BL199" s="44"/>
      <c r="BM199" s="44"/>
      <c r="BN199" s="44"/>
      <c r="BO199" s="44"/>
      <c r="BP199" s="44"/>
      <c r="BQ199" s="44"/>
      <c r="BR199" s="44"/>
      <c r="BS199" s="44"/>
      <c r="BT199" s="44"/>
      <c r="BU199" s="44"/>
      <c r="BV199" s="44"/>
      <c r="BW199" s="44"/>
      <c r="BX199" s="44"/>
      <c r="BY199" s="44"/>
    </row>
    <row r="200" spans="14:77">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44"/>
      <c r="BU200" s="44"/>
      <c r="BV200" s="44"/>
      <c r="BW200" s="44"/>
      <c r="BX200" s="44"/>
      <c r="BY200" s="44"/>
    </row>
    <row r="201" spans="14:77">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44"/>
      <c r="BU201" s="44"/>
      <c r="BV201" s="44"/>
      <c r="BW201" s="44"/>
      <c r="BX201" s="44"/>
      <c r="BY201" s="44"/>
    </row>
    <row r="202" spans="14:77">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row>
    <row r="203" spans="14:77">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row>
    <row r="204" spans="14:77">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row>
    <row r="205" spans="14:77">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row>
    <row r="206" spans="14:77">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c r="BI206" s="44"/>
      <c r="BJ206" s="44"/>
      <c r="BK206" s="44"/>
      <c r="BL206" s="44"/>
      <c r="BM206" s="44"/>
      <c r="BN206" s="44"/>
      <c r="BO206" s="44"/>
      <c r="BP206" s="44"/>
      <c r="BQ206" s="44"/>
      <c r="BR206" s="44"/>
      <c r="BS206" s="44"/>
      <c r="BT206" s="44"/>
      <c r="BU206" s="44"/>
      <c r="BV206" s="44"/>
      <c r="BW206" s="44"/>
      <c r="BX206" s="44"/>
      <c r="BY206" s="44"/>
    </row>
    <row r="207" spans="14:77">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c r="BI207" s="44"/>
      <c r="BJ207" s="44"/>
      <c r="BK207" s="44"/>
      <c r="BL207" s="44"/>
      <c r="BM207" s="44"/>
      <c r="BN207" s="44"/>
      <c r="BO207" s="44"/>
      <c r="BP207" s="44"/>
      <c r="BQ207" s="44"/>
      <c r="BR207" s="44"/>
      <c r="BS207" s="44"/>
      <c r="BT207" s="44"/>
      <c r="BU207" s="44"/>
      <c r="BV207" s="44"/>
      <c r="BW207" s="44"/>
      <c r="BX207" s="44"/>
      <c r="BY207" s="44"/>
    </row>
    <row r="208" spans="14:77">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c r="BI208" s="44"/>
      <c r="BJ208" s="44"/>
      <c r="BK208" s="44"/>
      <c r="BL208" s="44"/>
      <c r="BM208" s="44"/>
      <c r="BN208" s="44"/>
      <c r="BO208" s="44"/>
      <c r="BP208" s="44"/>
      <c r="BQ208" s="44"/>
      <c r="BR208" s="44"/>
      <c r="BS208" s="44"/>
      <c r="BT208" s="44"/>
      <c r="BU208" s="44"/>
      <c r="BV208" s="44"/>
      <c r="BW208" s="44"/>
      <c r="BX208" s="44"/>
      <c r="BY208" s="44"/>
    </row>
    <row r="209" spans="14:77">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c r="BI209" s="44"/>
      <c r="BJ209" s="44"/>
      <c r="BK209" s="44"/>
      <c r="BL209" s="44"/>
      <c r="BM209" s="44"/>
      <c r="BN209" s="44"/>
      <c r="BO209" s="44"/>
      <c r="BP209" s="44"/>
      <c r="BQ209" s="44"/>
      <c r="BR209" s="44"/>
      <c r="BS209" s="44"/>
      <c r="BT209" s="44"/>
      <c r="BU209" s="44"/>
      <c r="BV209" s="44"/>
      <c r="BW209" s="44"/>
      <c r="BX209" s="44"/>
      <c r="BY209" s="44"/>
    </row>
    <row r="210" spans="14:77">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row>
    <row r="211" spans="14:77">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row>
    <row r="212" spans="14:77">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row>
    <row r="213" spans="14:77">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row>
    <row r="214" spans="14:77">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c r="BI214" s="44"/>
      <c r="BJ214" s="44"/>
      <c r="BK214" s="44"/>
      <c r="BL214" s="44"/>
      <c r="BM214" s="44"/>
      <c r="BN214" s="44"/>
      <c r="BO214" s="44"/>
      <c r="BP214" s="44"/>
      <c r="BQ214" s="44"/>
      <c r="BR214" s="44"/>
      <c r="BS214" s="44"/>
      <c r="BT214" s="44"/>
      <c r="BU214" s="44"/>
      <c r="BV214" s="44"/>
      <c r="BW214" s="44"/>
      <c r="BX214" s="44"/>
      <c r="BY214" s="44"/>
    </row>
    <row r="215" spans="14:77">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c r="BI215" s="44"/>
      <c r="BJ215" s="44"/>
      <c r="BK215" s="44"/>
      <c r="BL215" s="44"/>
      <c r="BM215" s="44"/>
      <c r="BN215" s="44"/>
      <c r="BO215" s="44"/>
      <c r="BP215" s="44"/>
      <c r="BQ215" s="44"/>
      <c r="BR215" s="44"/>
      <c r="BS215" s="44"/>
      <c r="BT215" s="44"/>
      <c r="BU215" s="44"/>
      <c r="BV215" s="44"/>
      <c r="BW215" s="44"/>
      <c r="BX215" s="44"/>
      <c r="BY215" s="44"/>
    </row>
    <row r="216" spans="14:77">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row>
    <row r="217" spans="14:77">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c r="BI217" s="44"/>
      <c r="BJ217" s="44"/>
      <c r="BK217" s="44"/>
      <c r="BL217" s="44"/>
      <c r="BM217" s="44"/>
      <c r="BN217" s="44"/>
      <c r="BO217" s="44"/>
      <c r="BP217" s="44"/>
      <c r="BQ217" s="44"/>
      <c r="BR217" s="44"/>
      <c r="BS217" s="44"/>
      <c r="BT217" s="44"/>
      <c r="BU217" s="44"/>
      <c r="BV217" s="44"/>
      <c r="BW217" s="44"/>
      <c r="BX217" s="44"/>
      <c r="BY217" s="44"/>
    </row>
    <row r="218" spans="14:77">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c r="BI218" s="44"/>
      <c r="BJ218" s="44"/>
      <c r="BK218" s="44"/>
      <c r="BL218" s="44"/>
      <c r="BM218" s="44"/>
      <c r="BN218" s="44"/>
      <c r="BO218" s="44"/>
      <c r="BP218" s="44"/>
      <c r="BQ218" s="44"/>
      <c r="BR218" s="44"/>
      <c r="BS218" s="44"/>
      <c r="BT218" s="44"/>
      <c r="BU218" s="44"/>
      <c r="BV218" s="44"/>
      <c r="BW218" s="44"/>
      <c r="BX218" s="44"/>
      <c r="BY218" s="44"/>
    </row>
    <row r="219" spans="14:77">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c r="BI219" s="44"/>
      <c r="BJ219" s="44"/>
      <c r="BK219" s="44"/>
      <c r="BL219" s="44"/>
      <c r="BM219" s="44"/>
      <c r="BN219" s="44"/>
      <c r="BO219" s="44"/>
      <c r="BP219" s="44"/>
      <c r="BQ219" s="44"/>
      <c r="BR219" s="44"/>
      <c r="BS219" s="44"/>
      <c r="BT219" s="44"/>
      <c r="BU219" s="44"/>
      <c r="BV219" s="44"/>
      <c r="BW219" s="44"/>
      <c r="BX219" s="44"/>
      <c r="BY219" s="44"/>
    </row>
    <row r="220" spans="14:77">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c r="BI220" s="44"/>
      <c r="BJ220" s="44"/>
      <c r="BK220" s="44"/>
      <c r="BL220" s="44"/>
      <c r="BM220" s="44"/>
      <c r="BN220" s="44"/>
      <c r="BO220" s="44"/>
      <c r="BP220" s="44"/>
      <c r="BQ220" s="44"/>
      <c r="BR220" s="44"/>
      <c r="BS220" s="44"/>
      <c r="BT220" s="44"/>
      <c r="BU220" s="44"/>
      <c r="BV220" s="44"/>
      <c r="BW220" s="44"/>
      <c r="BX220" s="44"/>
      <c r="BY220" s="44"/>
    </row>
    <row r="221" spans="14:77">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c r="BI221" s="44"/>
      <c r="BJ221" s="44"/>
      <c r="BK221" s="44"/>
      <c r="BL221" s="44"/>
      <c r="BM221" s="44"/>
      <c r="BN221" s="44"/>
      <c r="BO221" s="44"/>
      <c r="BP221" s="44"/>
      <c r="BQ221" s="44"/>
      <c r="BR221" s="44"/>
      <c r="BS221" s="44"/>
      <c r="BT221" s="44"/>
      <c r="BU221" s="44"/>
      <c r="BV221" s="44"/>
      <c r="BW221" s="44"/>
      <c r="BX221" s="44"/>
      <c r="BY221" s="44"/>
    </row>
    <row r="222" spans="14:77">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row>
    <row r="223" spans="14:77">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c r="BI223" s="44"/>
      <c r="BJ223" s="44"/>
      <c r="BK223" s="44"/>
      <c r="BL223" s="44"/>
      <c r="BM223" s="44"/>
      <c r="BN223" s="44"/>
      <c r="BO223" s="44"/>
      <c r="BP223" s="44"/>
      <c r="BQ223" s="44"/>
      <c r="BR223" s="44"/>
      <c r="BS223" s="44"/>
      <c r="BT223" s="44"/>
      <c r="BU223" s="44"/>
      <c r="BV223" s="44"/>
      <c r="BW223" s="44"/>
      <c r="BX223" s="44"/>
      <c r="BY223" s="44"/>
    </row>
    <row r="224" spans="14:77">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c r="BI224" s="44"/>
      <c r="BJ224" s="44"/>
      <c r="BK224" s="44"/>
      <c r="BL224" s="44"/>
      <c r="BM224" s="44"/>
      <c r="BN224" s="44"/>
      <c r="BO224" s="44"/>
      <c r="BP224" s="44"/>
      <c r="BQ224" s="44"/>
      <c r="BR224" s="44"/>
      <c r="BS224" s="44"/>
      <c r="BT224" s="44"/>
      <c r="BU224" s="44"/>
      <c r="BV224" s="44"/>
      <c r="BW224" s="44"/>
      <c r="BX224" s="44"/>
      <c r="BY224" s="44"/>
    </row>
    <row r="225" spans="14:77">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c r="BI225" s="44"/>
      <c r="BJ225" s="44"/>
      <c r="BK225" s="44"/>
      <c r="BL225" s="44"/>
      <c r="BM225" s="44"/>
      <c r="BN225" s="44"/>
      <c r="BO225" s="44"/>
      <c r="BP225" s="44"/>
      <c r="BQ225" s="44"/>
      <c r="BR225" s="44"/>
      <c r="BS225" s="44"/>
      <c r="BT225" s="44"/>
      <c r="BU225" s="44"/>
      <c r="BV225" s="44"/>
      <c r="BW225" s="44"/>
      <c r="BX225" s="44"/>
      <c r="BY225" s="44"/>
    </row>
    <row r="226" spans="14:77">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c r="BU226" s="44"/>
      <c r="BV226" s="44"/>
      <c r="BW226" s="44"/>
      <c r="BX226" s="44"/>
      <c r="BY226" s="44"/>
    </row>
    <row r="227" spans="14:77">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c r="BU227" s="44"/>
      <c r="BV227" s="44"/>
      <c r="BW227" s="44"/>
      <c r="BX227" s="44"/>
      <c r="BY227" s="44"/>
    </row>
    <row r="228" spans="14:77">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row>
    <row r="229" spans="14:77">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c r="BU229" s="44"/>
      <c r="BV229" s="44"/>
      <c r="BW229" s="44"/>
      <c r="BX229" s="44"/>
      <c r="BY229" s="44"/>
    </row>
    <row r="230" spans="14:77">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c r="BU230" s="44"/>
      <c r="BV230" s="44"/>
      <c r="BW230" s="44"/>
      <c r="BX230" s="44"/>
      <c r="BY230" s="44"/>
    </row>
    <row r="231" spans="14:77">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c r="BI231" s="44"/>
      <c r="BJ231" s="44"/>
      <c r="BK231" s="44"/>
      <c r="BL231" s="44"/>
      <c r="BM231" s="44"/>
      <c r="BN231" s="44"/>
      <c r="BO231" s="44"/>
      <c r="BP231" s="44"/>
      <c r="BQ231" s="44"/>
      <c r="BR231" s="44"/>
      <c r="BS231" s="44"/>
      <c r="BT231" s="44"/>
      <c r="BU231" s="44"/>
      <c r="BV231" s="44"/>
      <c r="BW231" s="44"/>
      <c r="BX231" s="44"/>
      <c r="BY231" s="44"/>
    </row>
    <row r="232" spans="14:77">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c r="BI232" s="44"/>
      <c r="BJ232" s="44"/>
      <c r="BK232" s="44"/>
      <c r="BL232" s="44"/>
      <c r="BM232" s="44"/>
      <c r="BN232" s="44"/>
      <c r="BO232" s="44"/>
      <c r="BP232" s="44"/>
      <c r="BQ232" s="44"/>
      <c r="BR232" s="44"/>
      <c r="BS232" s="44"/>
      <c r="BT232" s="44"/>
      <c r="BU232" s="44"/>
      <c r="BV232" s="44"/>
      <c r="BW232" s="44"/>
      <c r="BX232" s="44"/>
      <c r="BY232" s="44"/>
    </row>
    <row r="233" spans="14:77">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c r="BI233" s="44"/>
      <c r="BJ233" s="44"/>
      <c r="BK233" s="44"/>
      <c r="BL233" s="44"/>
      <c r="BM233" s="44"/>
      <c r="BN233" s="44"/>
      <c r="BO233" s="44"/>
      <c r="BP233" s="44"/>
      <c r="BQ233" s="44"/>
      <c r="BR233" s="44"/>
      <c r="BS233" s="44"/>
      <c r="BT233" s="44"/>
      <c r="BU233" s="44"/>
      <c r="BV233" s="44"/>
      <c r="BW233" s="44"/>
      <c r="BX233" s="44"/>
      <c r="BY233" s="44"/>
    </row>
    <row r="234" spans="14:77">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c r="BI234" s="44"/>
      <c r="BJ234" s="44"/>
      <c r="BK234" s="44"/>
      <c r="BL234" s="44"/>
      <c r="BM234" s="44"/>
      <c r="BN234" s="44"/>
      <c r="BO234" s="44"/>
      <c r="BP234" s="44"/>
      <c r="BQ234" s="44"/>
      <c r="BR234" s="44"/>
      <c r="BS234" s="44"/>
      <c r="BT234" s="44"/>
      <c r="BU234" s="44"/>
      <c r="BV234" s="44"/>
      <c r="BW234" s="44"/>
      <c r="BX234" s="44"/>
      <c r="BY234" s="44"/>
    </row>
    <row r="235" spans="14:77">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c r="BI235" s="44"/>
      <c r="BJ235" s="44"/>
      <c r="BK235" s="44"/>
      <c r="BL235" s="44"/>
      <c r="BM235" s="44"/>
      <c r="BN235" s="44"/>
      <c r="BO235" s="44"/>
      <c r="BP235" s="44"/>
      <c r="BQ235" s="44"/>
      <c r="BR235" s="44"/>
      <c r="BS235" s="44"/>
      <c r="BT235" s="44"/>
      <c r="BU235" s="44"/>
      <c r="BV235" s="44"/>
      <c r="BW235" s="44"/>
      <c r="BX235" s="44"/>
      <c r="BY235" s="44"/>
    </row>
    <row r="236" spans="14:77">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c r="BI236" s="44"/>
      <c r="BJ236" s="44"/>
      <c r="BK236" s="44"/>
      <c r="BL236" s="44"/>
      <c r="BM236" s="44"/>
      <c r="BN236" s="44"/>
      <c r="BO236" s="44"/>
      <c r="BP236" s="44"/>
      <c r="BQ236" s="44"/>
      <c r="BR236" s="44"/>
      <c r="BS236" s="44"/>
      <c r="BT236" s="44"/>
      <c r="BU236" s="44"/>
      <c r="BV236" s="44"/>
      <c r="BW236" s="44"/>
      <c r="BX236" s="44"/>
      <c r="BY236" s="44"/>
    </row>
    <row r="237" spans="14:77">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c r="BI237" s="44"/>
      <c r="BJ237" s="44"/>
      <c r="BK237" s="44"/>
      <c r="BL237" s="44"/>
      <c r="BM237" s="44"/>
      <c r="BN237" s="44"/>
      <c r="BO237" s="44"/>
      <c r="BP237" s="44"/>
      <c r="BQ237" s="44"/>
      <c r="BR237" s="44"/>
      <c r="BS237" s="44"/>
      <c r="BT237" s="44"/>
      <c r="BU237" s="44"/>
      <c r="BV237" s="44"/>
      <c r="BW237" s="44"/>
      <c r="BX237" s="44"/>
      <c r="BY237" s="44"/>
    </row>
    <row r="238" spans="14:77">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c r="BI238" s="44"/>
      <c r="BJ238" s="44"/>
      <c r="BK238" s="44"/>
      <c r="BL238" s="44"/>
      <c r="BM238" s="44"/>
      <c r="BN238" s="44"/>
      <c r="BO238" s="44"/>
      <c r="BP238" s="44"/>
      <c r="BQ238" s="44"/>
      <c r="BR238" s="44"/>
      <c r="BS238" s="44"/>
      <c r="BT238" s="44"/>
      <c r="BU238" s="44"/>
      <c r="BV238" s="44"/>
      <c r="BW238" s="44"/>
      <c r="BX238" s="44"/>
      <c r="BY238" s="44"/>
    </row>
    <row r="239" spans="14:77">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c r="BI239" s="44"/>
      <c r="BJ239" s="44"/>
      <c r="BK239" s="44"/>
      <c r="BL239" s="44"/>
      <c r="BM239" s="44"/>
      <c r="BN239" s="44"/>
      <c r="BO239" s="44"/>
      <c r="BP239" s="44"/>
      <c r="BQ239" s="44"/>
      <c r="BR239" s="44"/>
      <c r="BS239" s="44"/>
      <c r="BT239" s="44"/>
      <c r="BU239" s="44"/>
      <c r="BV239" s="44"/>
      <c r="BW239" s="44"/>
      <c r="BX239" s="44"/>
      <c r="BY239" s="44"/>
    </row>
    <row r="240" spans="14:77">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4"/>
      <c r="BJ240" s="44"/>
      <c r="BK240" s="44"/>
      <c r="BL240" s="44"/>
      <c r="BM240" s="44"/>
      <c r="BN240" s="44"/>
      <c r="BO240" s="44"/>
      <c r="BP240" s="44"/>
      <c r="BQ240" s="44"/>
      <c r="BR240" s="44"/>
      <c r="BS240" s="44"/>
      <c r="BT240" s="44"/>
      <c r="BU240" s="44"/>
      <c r="BV240" s="44"/>
      <c r="BW240" s="44"/>
      <c r="BX240" s="44"/>
      <c r="BY240" s="44"/>
    </row>
    <row r="241" spans="14:77">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c r="BU241" s="44"/>
      <c r="BV241" s="44"/>
      <c r="BW241" s="44"/>
      <c r="BX241" s="44"/>
      <c r="BY241" s="44"/>
    </row>
    <row r="242" spans="14:77">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c r="BI242" s="44"/>
      <c r="BJ242" s="44"/>
      <c r="BK242" s="44"/>
      <c r="BL242" s="44"/>
      <c r="BM242" s="44"/>
      <c r="BN242" s="44"/>
      <c r="BO242" s="44"/>
      <c r="BP242" s="44"/>
      <c r="BQ242" s="44"/>
      <c r="BR242" s="44"/>
      <c r="BS242" s="44"/>
      <c r="BT242" s="44"/>
      <c r="BU242" s="44"/>
      <c r="BV242" s="44"/>
      <c r="BW242" s="44"/>
      <c r="BX242" s="44"/>
      <c r="BY242" s="44"/>
    </row>
    <row r="243" spans="14:77">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c r="BI243" s="44"/>
      <c r="BJ243" s="44"/>
      <c r="BK243" s="44"/>
      <c r="BL243" s="44"/>
      <c r="BM243" s="44"/>
      <c r="BN243" s="44"/>
      <c r="BO243" s="44"/>
      <c r="BP243" s="44"/>
      <c r="BQ243" s="44"/>
      <c r="BR243" s="44"/>
      <c r="BS243" s="44"/>
      <c r="BT243" s="44"/>
      <c r="BU243" s="44"/>
      <c r="BV243" s="44"/>
      <c r="BW243" s="44"/>
      <c r="BX243" s="44"/>
      <c r="BY243" s="44"/>
    </row>
    <row r="244" spans="14:77">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c r="BI244" s="44"/>
      <c r="BJ244" s="44"/>
      <c r="BK244" s="44"/>
      <c r="BL244" s="44"/>
      <c r="BM244" s="44"/>
      <c r="BN244" s="44"/>
      <c r="BO244" s="44"/>
      <c r="BP244" s="44"/>
      <c r="BQ244" s="44"/>
      <c r="BR244" s="44"/>
      <c r="BS244" s="44"/>
      <c r="BT244" s="44"/>
      <c r="BU244" s="44"/>
      <c r="BV244" s="44"/>
      <c r="BW244" s="44"/>
      <c r="BX244" s="44"/>
      <c r="BY244" s="44"/>
    </row>
    <row r="245" spans="14:77">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c r="AY245" s="44"/>
      <c r="AZ245" s="44"/>
      <c r="BA245" s="44"/>
      <c r="BB245" s="44"/>
      <c r="BC245" s="44"/>
      <c r="BD245" s="44"/>
      <c r="BE245" s="44"/>
      <c r="BF245" s="44"/>
      <c r="BG245" s="44"/>
      <c r="BH245" s="44"/>
      <c r="BI245" s="44"/>
      <c r="BJ245" s="44"/>
      <c r="BK245" s="44"/>
      <c r="BL245" s="44"/>
      <c r="BM245" s="44"/>
      <c r="BN245" s="44"/>
      <c r="BO245" s="44"/>
      <c r="BP245" s="44"/>
      <c r="BQ245" s="44"/>
      <c r="BR245" s="44"/>
      <c r="BS245" s="44"/>
      <c r="BT245" s="44"/>
      <c r="BU245" s="44"/>
      <c r="BV245" s="44"/>
      <c r="BW245" s="44"/>
      <c r="BX245" s="44"/>
      <c r="BY245" s="44"/>
    </row>
    <row r="246" spans="14:77">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c r="BI246" s="44"/>
      <c r="BJ246" s="44"/>
      <c r="BK246" s="44"/>
      <c r="BL246" s="44"/>
      <c r="BM246" s="44"/>
      <c r="BN246" s="44"/>
      <c r="BO246" s="44"/>
      <c r="BP246" s="44"/>
      <c r="BQ246" s="44"/>
      <c r="BR246" s="44"/>
      <c r="BS246" s="44"/>
      <c r="BT246" s="44"/>
      <c r="BU246" s="44"/>
      <c r="BV246" s="44"/>
      <c r="BW246" s="44"/>
      <c r="BX246" s="44"/>
      <c r="BY246" s="44"/>
    </row>
    <row r="247" spans="14:77">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c r="BA247" s="44"/>
      <c r="BB247" s="44"/>
      <c r="BC247" s="44"/>
      <c r="BD247" s="44"/>
      <c r="BE247" s="44"/>
      <c r="BF247" s="44"/>
      <c r="BG247" s="44"/>
      <c r="BH247" s="44"/>
      <c r="BI247" s="44"/>
      <c r="BJ247" s="44"/>
      <c r="BK247" s="44"/>
      <c r="BL247" s="44"/>
      <c r="BM247" s="44"/>
      <c r="BN247" s="44"/>
      <c r="BO247" s="44"/>
      <c r="BP247" s="44"/>
      <c r="BQ247" s="44"/>
      <c r="BR247" s="44"/>
      <c r="BS247" s="44"/>
      <c r="BT247" s="44"/>
      <c r="BU247" s="44"/>
      <c r="BV247" s="44"/>
      <c r="BW247" s="44"/>
      <c r="BX247" s="44"/>
      <c r="BY247" s="44"/>
    </row>
    <row r="248" spans="14:77">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c r="BI248" s="44"/>
      <c r="BJ248" s="44"/>
      <c r="BK248" s="44"/>
      <c r="BL248" s="44"/>
      <c r="BM248" s="44"/>
      <c r="BN248" s="44"/>
      <c r="BO248" s="44"/>
      <c r="BP248" s="44"/>
      <c r="BQ248" s="44"/>
      <c r="BR248" s="44"/>
      <c r="BS248" s="44"/>
      <c r="BT248" s="44"/>
      <c r="BU248" s="44"/>
      <c r="BV248" s="44"/>
      <c r="BW248" s="44"/>
      <c r="BX248" s="44"/>
      <c r="BY248" s="44"/>
    </row>
    <row r="249" spans="14:77">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4"/>
      <c r="BJ249" s="44"/>
      <c r="BK249" s="44"/>
      <c r="BL249" s="44"/>
      <c r="BM249" s="44"/>
      <c r="BN249" s="44"/>
      <c r="BO249" s="44"/>
      <c r="BP249" s="44"/>
      <c r="BQ249" s="44"/>
      <c r="BR249" s="44"/>
      <c r="BS249" s="44"/>
      <c r="BT249" s="44"/>
      <c r="BU249" s="44"/>
      <c r="BV249" s="44"/>
      <c r="BW249" s="44"/>
      <c r="BX249" s="44"/>
      <c r="BY249" s="44"/>
    </row>
    <row r="250" spans="14:77">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c r="BA250" s="44"/>
      <c r="BB250" s="44"/>
      <c r="BC250" s="44"/>
      <c r="BD250" s="44"/>
      <c r="BE250" s="44"/>
      <c r="BF250" s="44"/>
      <c r="BG250" s="44"/>
      <c r="BH250" s="44"/>
      <c r="BI250" s="44"/>
      <c r="BJ250" s="44"/>
      <c r="BK250" s="44"/>
      <c r="BL250" s="44"/>
      <c r="BM250" s="44"/>
      <c r="BN250" s="44"/>
      <c r="BO250" s="44"/>
      <c r="BP250" s="44"/>
      <c r="BQ250" s="44"/>
      <c r="BR250" s="44"/>
      <c r="BS250" s="44"/>
      <c r="BT250" s="44"/>
      <c r="BU250" s="44"/>
      <c r="BV250" s="44"/>
      <c r="BW250" s="44"/>
      <c r="BX250" s="44"/>
      <c r="BY250" s="44"/>
    </row>
    <row r="251" spans="14:77">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c r="BA251" s="44"/>
      <c r="BB251" s="44"/>
      <c r="BC251" s="44"/>
      <c r="BD251" s="44"/>
      <c r="BE251" s="44"/>
      <c r="BF251" s="44"/>
      <c r="BG251" s="44"/>
      <c r="BH251" s="44"/>
      <c r="BI251" s="44"/>
      <c r="BJ251" s="44"/>
      <c r="BK251" s="44"/>
      <c r="BL251" s="44"/>
      <c r="BM251" s="44"/>
      <c r="BN251" s="44"/>
      <c r="BO251" s="44"/>
      <c r="BP251" s="44"/>
      <c r="BQ251" s="44"/>
      <c r="BR251" s="44"/>
      <c r="BS251" s="44"/>
      <c r="BT251" s="44"/>
      <c r="BU251" s="44"/>
      <c r="BV251" s="44"/>
      <c r="BW251" s="44"/>
      <c r="BX251" s="44"/>
      <c r="BY251" s="44"/>
    </row>
    <row r="252" spans="14:77">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row>
    <row r="253" spans="14:77">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c r="BA253" s="44"/>
      <c r="BB253" s="44"/>
      <c r="BC253" s="44"/>
      <c r="BD253" s="44"/>
      <c r="BE253" s="44"/>
      <c r="BF253" s="44"/>
      <c r="BG253" s="44"/>
      <c r="BH253" s="44"/>
      <c r="BI253" s="44"/>
      <c r="BJ253" s="44"/>
      <c r="BK253" s="44"/>
      <c r="BL253" s="44"/>
      <c r="BM253" s="44"/>
      <c r="BN253" s="44"/>
      <c r="BO253" s="44"/>
      <c r="BP253" s="44"/>
      <c r="BQ253" s="44"/>
      <c r="BR253" s="44"/>
      <c r="BS253" s="44"/>
      <c r="BT253" s="44"/>
      <c r="BU253" s="44"/>
      <c r="BV253" s="44"/>
      <c r="BW253" s="44"/>
      <c r="BX253" s="44"/>
      <c r="BY253" s="44"/>
    </row>
    <row r="254" spans="14:77">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c r="BU254" s="44"/>
      <c r="BV254" s="44"/>
      <c r="BW254" s="44"/>
      <c r="BX254" s="44"/>
      <c r="BY254" s="44"/>
    </row>
    <row r="255" spans="14:77">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c r="BU255" s="44"/>
      <c r="BV255" s="44"/>
      <c r="BW255" s="44"/>
      <c r="BX255" s="44"/>
      <c r="BY255" s="44"/>
    </row>
    <row r="256" spans="14:77">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row>
    <row r="257" spans="14:77">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c r="BI257" s="44"/>
      <c r="BJ257" s="44"/>
      <c r="BK257" s="44"/>
      <c r="BL257" s="44"/>
      <c r="BM257" s="44"/>
      <c r="BN257" s="44"/>
      <c r="BO257" s="44"/>
      <c r="BP257" s="44"/>
      <c r="BQ257" s="44"/>
      <c r="BR257" s="44"/>
      <c r="BS257" s="44"/>
      <c r="BT257" s="44"/>
      <c r="BU257" s="44"/>
      <c r="BV257" s="44"/>
      <c r="BW257" s="44"/>
      <c r="BX257" s="44"/>
      <c r="BY257" s="44"/>
    </row>
    <row r="258" spans="14:77">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c r="BI258" s="44"/>
      <c r="BJ258" s="44"/>
      <c r="BK258" s="44"/>
      <c r="BL258" s="44"/>
      <c r="BM258" s="44"/>
      <c r="BN258" s="44"/>
      <c r="BO258" s="44"/>
      <c r="BP258" s="44"/>
      <c r="BQ258" s="44"/>
      <c r="BR258" s="44"/>
      <c r="BS258" s="44"/>
      <c r="BT258" s="44"/>
      <c r="BU258" s="44"/>
      <c r="BV258" s="44"/>
      <c r="BW258" s="44"/>
      <c r="BX258" s="44"/>
      <c r="BY258" s="44"/>
    </row>
    <row r="259" spans="14:77">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c r="BI259" s="44"/>
      <c r="BJ259" s="44"/>
      <c r="BK259" s="44"/>
      <c r="BL259" s="44"/>
      <c r="BM259" s="44"/>
      <c r="BN259" s="44"/>
      <c r="BO259" s="44"/>
      <c r="BP259" s="44"/>
      <c r="BQ259" s="44"/>
      <c r="BR259" s="44"/>
      <c r="BS259" s="44"/>
      <c r="BT259" s="44"/>
      <c r="BU259" s="44"/>
      <c r="BV259" s="44"/>
      <c r="BW259" s="44"/>
      <c r="BX259" s="44"/>
      <c r="BY259" s="44"/>
    </row>
    <row r="260" spans="14:77">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4"/>
      <c r="BJ260" s="44"/>
      <c r="BK260" s="44"/>
      <c r="BL260" s="44"/>
      <c r="BM260" s="44"/>
      <c r="BN260" s="44"/>
      <c r="BO260" s="44"/>
      <c r="BP260" s="44"/>
      <c r="BQ260" s="44"/>
      <c r="BR260" s="44"/>
      <c r="BS260" s="44"/>
      <c r="BT260" s="44"/>
      <c r="BU260" s="44"/>
      <c r="BV260" s="44"/>
      <c r="BW260" s="44"/>
      <c r="BX260" s="44"/>
      <c r="BY260" s="44"/>
    </row>
    <row r="261" spans="14:77">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row>
    <row r="262" spans="14:77">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row>
    <row r="263" spans="14:77">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c r="BI263" s="44"/>
      <c r="BJ263" s="44"/>
      <c r="BK263" s="44"/>
      <c r="BL263" s="44"/>
      <c r="BM263" s="44"/>
      <c r="BN263" s="44"/>
      <c r="BO263" s="44"/>
      <c r="BP263" s="44"/>
      <c r="BQ263" s="44"/>
      <c r="BR263" s="44"/>
      <c r="BS263" s="44"/>
      <c r="BT263" s="44"/>
      <c r="BU263" s="44"/>
      <c r="BV263" s="44"/>
      <c r="BW263" s="44"/>
      <c r="BX263" s="44"/>
      <c r="BY263" s="44"/>
    </row>
    <row r="264" spans="14:77">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c r="BI264" s="44"/>
      <c r="BJ264" s="44"/>
      <c r="BK264" s="44"/>
      <c r="BL264" s="44"/>
      <c r="BM264" s="44"/>
      <c r="BN264" s="44"/>
      <c r="BO264" s="44"/>
      <c r="BP264" s="44"/>
      <c r="BQ264" s="44"/>
      <c r="BR264" s="44"/>
      <c r="BS264" s="44"/>
      <c r="BT264" s="44"/>
      <c r="BU264" s="44"/>
      <c r="BV264" s="44"/>
      <c r="BW264" s="44"/>
      <c r="BX264" s="44"/>
      <c r="BY264" s="44"/>
    </row>
    <row r="265" spans="14:77">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c r="AY265" s="44"/>
      <c r="AZ265" s="44"/>
      <c r="BA265" s="44"/>
      <c r="BB265" s="44"/>
      <c r="BC265" s="44"/>
      <c r="BD265" s="44"/>
      <c r="BE265" s="44"/>
      <c r="BF265" s="44"/>
      <c r="BG265" s="44"/>
      <c r="BH265" s="44"/>
      <c r="BI265" s="44"/>
      <c r="BJ265" s="44"/>
      <c r="BK265" s="44"/>
      <c r="BL265" s="44"/>
      <c r="BM265" s="44"/>
      <c r="BN265" s="44"/>
      <c r="BO265" s="44"/>
      <c r="BP265" s="44"/>
      <c r="BQ265" s="44"/>
      <c r="BR265" s="44"/>
      <c r="BS265" s="44"/>
      <c r="BT265" s="44"/>
      <c r="BU265" s="44"/>
      <c r="BV265" s="44"/>
      <c r="BW265" s="44"/>
      <c r="BX265" s="44"/>
      <c r="BY265" s="44"/>
    </row>
    <row r="266" spans="14:77">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row>
    <row r="267" spans="14:77">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44"/>
      <c r="AY267" s="44"/>
      <c r="AZ267" s="44"/>
      <c r="BA267" s="44"/>
      <c r="BB267" s="44"/>
      <c r="BC267" s="44"/>
      <c r="BD267" s="44"/>
      <c r="BE267" s="44"/>
      <c r="BF267" s="44"/>
      <c r="BG267" s="44"/>
      <c r="BH267" s="44"/>
      <c r="BI267" s="44"/>
      <c r="BJ267" s="44"/>
      <c r="BK267" s="44"/>
      <c r="BL267" s="44"/>
      <c r="BM267" s="44"/>
      <c r="BN267" s="44"/>
      <c r="BO267" s="44"/>
      <c r="BP267" s="44"/>
      <c r="BQ267" s="44"/>
      <c r="BR267" s="44"/>
      <c r="BS267" s="44"/>
      <c r="BT267" s="44"/>
      <c r="BU267" s="44"/>
      <c r="BV267" s="44"/>
      <c r="BW267" s="44"/>
      <c r="BX267" s="44"/>
      <c r="BY267" s="44"/>
    </row>
    <row r="268" spans="14:77">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c r="BA268" s="44"/>
      <c r="BB268" s="44"/>
      <c r="BC268" s="44"/>
      <c r="BD268" s="44"/>
      <c r="BE268" s="44"/>
      <c r="BF268" s="44"/>
      <c r="BG268" s="44"/>
      <c r="BH268" s="44"/>
      <c r="BI268" s="44"/>
      <c r="BJ268" s="44"/>
      <c r="BK268" s="44"/>
      <c r="BL268" s="44"/>
      <c r="BM268" s="44"/>
      <c r="BN268" s="44"/>
      <c r="BO268" s="44"/>
      <c r="BP268" s="44"/>
      <c r="BQ268" s="44"/>
      <c r="BR268" s="44"/>
      <c r="BS268" s="44"/>
      <c r="BT268" s="44"/>
      <c r="BU268" s="44"/>
      <c r="BV268" s="44"/>
      <c r="BW268" s="44"/>
      <c r="BX268" s="44"/>
      <c r="BY268" s="44"/>
    </row>
    <row r="269" spans="14:77">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c r="AY269" s="44"/>
      <c r="AZ269" s="44"/>
      <c r="BA269" s="44"/>
      <c r="BB269" s="44"/>
      <c r="BC269" s="44"/>
      <c r="BD269" s="44"/>
      <c r="BE269" s="44"/>
      <c r="BF269" s="44"/>
      <c r="BG269" s="44"/>
      <c r="BH269" s="44"/>
      <c r="BI269" s="44"/>
      <c r="BJ269" s="44"/>
      <c r="BK269" s="44"/>
      <c r="BL269" s="44"/>
      <c r="BM269" s="44"/>
      <c r="BN269" s="44"/>
      <c r="BO269" s="44"/>
      <c r="BP269" s="44"/>
      <c r="BQ269" s="44"/>
      <c r="BR269" s="44"/>
      <c r="BS269" s="44"/>
      <c r="BT269" s="44"/>
      <c r="BU269" s="44"/>
      <c r="BV269" s="44"/>
      <c r="BW269" s="44"/>
      <c r="BX269" s="44"/>
      <c r="BY269" s="44"/>
    </row>
    <row r="270" spans="14:77">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44"/>
      <c r="AY270" s="44"/>
      <c r="AZ270" s="44"/>
      <c r="BA270" s="44"/>
      <c r="BB270" s="44"/>
      <c r="BC270" s="44"/>
      <c r="BD270" s="44"/>
      <c r="BE270" s="44"/>
      <c r="BF270" s="44"/>
      <c r="BG270" s="44"/>
      <c r="BH270" s="44"/>
      <c r="BI270" s="44"/>
      <c r="BJ270" s="44"/>
      <c r="BK270" s="44"/>
      <c r="BL270" s="44"/>
      <c r="BM270" s="44"/>
      <c r="BN270" s="44"/>
      <c r="BO270" s="44"/>
      <c r="BP270" s="44"/>
      <c r="BQ270" s="44"/>
      <c r="BR270" s="44"/>
      <c r="BS270" s="44"/>
      <c r="BT270" s="44"/>
      <c r="BU270" s="44"/>
      <c r="BV270" s="44"/>
      <c r="BW270" s="44"/>
      <c r="BX270" s="44"/>
      <c r="BY270" s="44"/>
    </row>
    <row r="271" spans="14:77">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c r="AY271" s="44"/>
      <c r="AZ271" s="44"/>
      <c r="BA271" s="44"/>
      <c r="BB271" s="44"/>
      <c r="BC271" s="44"/>
      <c r="BD271" s="44"/>
      <c r="BE271" s="44"/>
      <c r="BF271" s="44"/>
      <c r="BG271" s="44"/>
      <c r="BH271" s="44"/>
      <c r="BI271" s="44"/>
      <c r="BJ271" s="44"/>
      <c r="BK271" s="44"/>
      <c r="BL271" s="44"/>
      <c r="BM271" s="44"/>
      <c r="BN271" s="44"/>
      <c r="BO271" s="44"/>
      <c r="BP271" s="44"/>
      <c r="BQ271" s="44"/>
      <c r="BR271" s="44"/>
      <c r="BS271" s="44"/>
      <c r="BT271" s="44"/>
      <c r="BU271" s="44"/>
      <c r="BV271" s="44"/>
      <c r="BW271" s="44"/>
      <c r="BX271" s="44"/>
      <c r="BY271" s="44"/>
    </row>
    <row r="272" spans="14:77">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44"/>
      <c r="AY272" s="44"/>
      <c r="AZ272" s="44"/>
      <c r="BA272" s="44"/>
      <c r="BB272" s="44"/>
      <c r="BC272" s="44"/>
      <c r="BD272" s="44"/>
      <c r="BE272" s="44"/>
      <c r="BF272" s="44"/>
      <c r="BG272" s="44"/>
      <c r="BH272" s="44"/>
      <c r="BI272" s="44"/>
      <c r="BJ272" s="44"/>
      <c r="BK272" s="44"/>
      <c r="BL272" s="44"/>
      <c r="BM272" s="44"/>
      <c r="BN272" s="44"/>
      <c r="BO272" s="44"/>
      <c r="BP272" s="44"/>
      <c r="BQ272" s="44"/>
      <c r="BR272" s="44"/>
      <c r="BS272" s="44"/>
      <c r="BT272" s="44"/>
      <c r="BU272" s="44"/>
      <c r="BV272" s="44"/>
      <c r="BW272" s="44"/>
      <c r="BX272" s="44"/>
      <c r="BY272" s="44"/>
    </row>
    <row r="273" spans="14:77">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c r="AY273" s="44"/>
      <c r="AZ273" s="44"/>
      <c r="BA273" s="44"/>
      <c r="BB273" s="44"/>
      <c r="BC273" s="44"/>
      <c r="BD273" s="44"/>
      <c r="BE273" s="44"/>
      <c r="BF273" s="44"/>
      <c r="BG273" s="44"/>
      <c r="BH273" s="44"/>
      <c r="BI273" s="44"/>
      <c r="BJ273" s="44"/>
      <c r="BK273" s="44"/>
      <c r="BL273" s="44"/>
      <c r="BM273" s="44"/>
      <c r="BN273" s="44"/>
      <c r="BO273" s="44"/>
      <c r="BP273" s="44"/>
      <c r="BQ273" s="44"/>
      <c r="BR273" s="44"/>
      <c r="BS273" s="44"/>
      <c r="BT273" s="44"/>
      <c r="BU273" s="44"/>
      <c r="BV273" s="44"/>
      <c r="BW273" s="44"/>
      <c r="BX273" s="44"/>
      <c r="BY273" s="44"/>
    </row>
    <row r="274" spans="14:77">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c r="AT274" s="44"/>
      <c r="AU274" s="44"/>
      <c r="AV274" s="44"/>
      <c r="AW274" s="44"/>
      <c r="AX274" s="44"/>
      <c r="AY274" s="44"/>
      <c r="AZ274" s="44"/>
      <c r="BA274" s="44"/>
      <c r="BB274" s="44"/>
      <c r="BC274" s="44"/>
      <c r="BD274" s="44"/>
      <c r="BE274" s="44"/>
      <c r="BF274" s="44"/>
      <c r="BG274" s="44"/>
      <c r="BH274" s="44"/>
      <c r="BI274" s="44"/>
      <c r="BJ274" s="44"/>
      <c r="BK274" s="44"/>
      <c r="BL274" s="44"/>
      <c r="BM274" s="44"/>
      <c r="BN274" s="44"/>
      <c r="BO274" s="44"/>
      <c r="BP274" s="44"/>
      <c r="BQ274" s="44"/>
      <c r="BR274" s="44"/>
      <c r="BS274" s="44"/>
      <c r="BT274" s="44"/>
      <c r="BU274" s="44"/>
      <c r="BV274" s="44"/>
      <c r="BW274" s="44"/>
      <c r="BX274" s="44"/>
      <c r="BY274" s="44"/>
    </row>
    <row r="275" spans="14:77">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4"/>
      <c r="AY275" s="44"/>
      <c r="AZ275" s="44"/>
      <c r="BA275" s="44"/>
      <c r="BB275" s="44"/>
      <c r="BC275" s="44"/>
      <c r="BD275" s="44"/>
      <c r="BE275" s="44"/>
      <c r="BF275" s="44"/>
      <c r="BG275" s="44"/>
      <c r="BH275" s="44"/>
      <c r="BI275" s="44"/>
      <c r="BJ275" s="44"/>
      <c r="BK275" s="44"/>
      <c r="BL275" s="44"/>
      <c r="BM275" s="44"/>
      <c r="BN275" s="44"/>
      <c r="BO275" s="44"/>
      <c r="BP275" s="44"/>
      <c r="BQ275" s="44"/>
      <c r="BR275" s="44"/>
      <c r="BS275" s="44"/>
      <c r="BT275" s="44"/>
      <c r="BU275" s="44"/>
      <c r="BV275" s="44"/>
      <c r="BW275" s="44"/>
      <c r="BX275" s="44"/>
      <c r="BY275" s="44"/>
    </row>
    <row r="276" spans="14:77">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c r="AP276" s="44"/>
      <c r="AQ276" s="44"/>
      <c r="AR276" s="44"/>
      <c r="AS276" s="44"/>
      <c r="AT276" s="44"/>
      <c r="AU276" s="44"/>
      <c r="AV276" s="44"/>
      <c r="AW276" s="44"/>
      <c r="AX276" s="44"/>
      <c r="AY276" s="44"/>
      <c r="AZ276" s="44"/>
      <c r="BA276" s="44"/>
      <c r="BB276" s="44"/>
      <c r="BC276" s="44"/>
      <c r="BD276" s="44"/>
      <c r="BE276" s="44"/>
      <c r="BF276" s="44"/>
      <c r="BG276" s="44"/>
      <c r="BH276" s="44"/>
      <c r="BI276" s="44"/>
      <c r="BJ276" s="44"/>
      <c r="BK276" s="44"/>
      <c r="BL276" s="44"/>
      <c r="BM276" s="44"/>
      <c r="BN276" s="44"/>
      <c r="BO276" s="44"/>
      <c r="BP276" s="44"/>
      <c r="BQ276" s="44"/>
      <c r="BR276" s="44"/>
      <c r="BS276" s="44"/>
      <c r="BT276" s="44"/>
      <c r="BU276" s="44"/>
      <c r="BV276" s="44"/>
      <c r="BW276" s="44"/>
      <c r="BX276" s="44"/>
      <c r="BY276" s="44"/>
    </row>
    <row r="277" spans="14:77">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44"/>
      <c r="AY277" s="44"/>
      <c r="AZ277" s="44"/>
      <c r="BA277" s="44"/>
      <c r="BB277" s="44"/>
      <c r="BC277" s="44"/>
      <c r="BD277" s="44"/>
      <c r="BE277" s="44"/>
      <c r="BF277" s="44"/>
      <c r="BG277" s="44"/>
      <c r="BH277" s="44"/>
      <c r="BI277" s="44"/>
      <c r="BJ277" s="44"/>
      <c r="BK277" s="44"/>
      <c r="BL277" s="44"/>
      <c r="BM277" s="44"/>
      <c r="BN277" s="44"/>
      <c r="BO277" s="44"/>
      <c r="BP277" s="44"/>
      <c r="BQ277" s="44"/>
      <c r="BR277" s="44"/>
      <c r="BS277" s="44"/>
      <c r="BT277" s="44"/>
      <c r="BU277" s="44"/>
      <c r="BV277" s="44"/>
      <c r="BW277" s="44"/>
      <c r="BX277" s="44"/>
      <c r="BY277" s="44"/>
    </row>
    <row r="278" spans="14:77">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44"/>
      <c r="AY278" s="44"/>
      <c r="AZ278" s="44"/>
      <c r="BA278" s="44"/>
      <c r="BB278" s="44"/>
      <c r="BC278" s="44"/>
      <c r="BD278" s="44"/>
      <c r="BE278" s="44"/>
      <c r="BF278" s="44"/>
      <c r="BG278" s="44"/>
      <c r="BH278" s="44"/>
      <c r="BI278" s="44"/>
      <c r="BJ278" s="44"/>
      <c r="BK278" s="44"/>
      <c r="BL278" s="44"/>
      <c r="BM278" s="44"/>
      <c r="BN278" s="44"/>
      <c r="BO278" s="44"/>
      <c r="BP278" s="44"/>
      <c r="BQ278" s="44"/>
      <c r="BR278" s="44"/>
      <c r="BS278" s="44"/>
      <c r="BT278" s="44"/>
      <c r="BU278" s="44"/>
      <c r="BV278" s="44"/>
      <c r="BW278" s="44"/>
      <c r="BX278" s="44"/>
      <c r="BY278" s="44"/>
    </row>
    <row r="279" spans="14:77">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44"/>
      <c r="AY279" s="44"/>
      <c r="AZ279" s="44"/>
      <c r="BA279" s="44"/>
      <c r="BB279" s="44"/>
      <c r="BC279" s="44"/>
      <c r="BD279" s="44"/>
      <c r="BE279" s="44"/>
      <c r="BF279" s="44"/>
      <c r="BG279" s="44"/>
      <c r="BH279" s="44"/>
      <c r="BI279" s="44"/>
      <c r="BJ279" s="44"/>
      <c r="BK279" s="44"/>
      <c r="BL279" s="44"/>
      <c r="BM279" s="44"/>
      <c r="BN279" s="44"/>
      <c r="BO279" s="44"/>
      <c r="BP279" s="44"/>
      <c r="BQ279" s="44"/>
      <c r="BR279" s="44"/>
      <c r="BS279" s="44"/>
      <c r="BT279" s="44"/>
      <c r="BU279" s="44"/>
      <c r="BV279" s="44"/>
      <c r="BW279" s="44"/>
      <c r="BX279" s="44"/>
      <c r="BY279" s="44"/>
    </row>
    <row r="280" spans="14:77">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c r="AW280" s="44"/>
      <c r="AX280" s="44"/>
      <c r="AY280" s="44"/>
      <c r="AZ280" s="44"/>
      <c r="BA280" s="44"/>
      <c r="BB280" s="44"/>
      <c r="BC280" s="44"/>
      <c r="BD280" s="44"/>
      <c r="BE280" s="44"/>
      <c r="BF280" s="44"/>
      <c r="BG280" s="44"/>
      <c r="BH280" s="44"/>
      <c r="BI280" s="44"/>
      <c r="BJ280" s="44"/>
      <c r="BK280" s="44"/>
      <c r="BL280" s="44"/>
      <c r="BM280" s="44"/>
      <c r="BN280" s="44"/>
      <c r="BO280" s="44"/>
      <c r="BP280" s="44"/>
      <c r="BQ280" s="44"/>
      <c r="BR280" s="44"/>
      <c r="BS280" s="44"/>
      <c r="BT280" s="44"/>
      <c r="BU280" s="44"/>
      <c r="BV280" s="44"/>
      <c r="BW280" s="44"/>
      <c r="BX280" s="44"/>
      <c r="BY280" s="44"/>
    </row>
    <row r="281" spans="14:77">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c r="AW281" s="44"/>
      <c r="AX281" s="44"/>
      <c r="AY281" s="44"/>
      <c r="AZ281" s="44"/>
      <c r="BA281" s="44"/>
      <c r="BB281" s="44"/>
      <c r="BC281" s="44"/>
      <c r="BD281" s="44"/>
      <c r="BE281" s="44"/>
      <c r="BF281" s="44"/>
      <c r="BG281" s="44"/>
      <c r="BH281" s="44"/>
      <c r="BI281" s="44"/>
      <c r="BJ281" s="44"/>
      <c r="BK281" s="44"/>
      <c r="BL281" s="44"/>
      <c r="BM281" s="44"/>
      <c r="BN281" s="44"/>
      <c r="BO281" s="44"/>
      <c r="BP281" s="44"/>
      <c r="BQ281" s="44"/>
      <c r="BR281" s="44"/>
      <c r="BS281" s="44"/>
      <c r="BT281" s="44"/>
      <c r="BU281" s="44"/>
      <c r="BV281" s="44"/>
      <c r="BW281" s="44"/>
      <c r="BX281" s="44"/>
      <c r="BY281" s="44"/>
    </row>
    <row r="282" spans="14:77">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c r="AT282" s="44"/>
      <c r="AU282" s="44"/>
      <c r="AV282" s="44"/>
      <c r="AW282" s="44"/>
      <c r="AX282" s="44"/>
      <c r="AY282" s="44"/>
      <c r="AZ282" s="44"/>
      <c r="BA282" s="44"/>
      <c r="BB282" s="44"/>
      <c r="BC282" s="44"/>
      <c r="BD282" s="44"/>
      <c r="BE282" s="44"/>
      <c r="BF282" s="44"/>
      <c r="BG282" s="44"/>
      <c r="BH282" s="44"/>
      <c r="BI282" s="44"/>
      <c r="BJ282" s="44"/>
      <c r="BK282" s="44"/>
      <c r="BL282" s="44"/>
      <c r="BM282" s="44"/>
      <c r="BN282" s="44"/>
      <c r="BO282" s="44"/>
      <c r="BP282" s="44"/>
      <c r="BQ282" s="44"/>
      <c r="BR282" s="44"/>
      <c r="BS282" s="44"/>
      <c r="BT282" s="44"/>
      <c r="BU282" s="44"/>
      <c r="BV282" s="44"/>
      <c r="BW282" s="44"/>
      <c r="BX282" s="44"/>
      <c r="BY282" s="44"/>
    </row>
    <row r="283" spans="14:77">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44"/>
      <c r="AQ283" s="44"/>
      <c r="AR283" s="44"/>
      <c r="AS283" s="44"/>
      <c r="AT283" s="44"/>
      <c r="AU283" s="44"/>
      <c r="AV283" s="44"/>
      <c r="AW283" s="44"/>
      <c r="AX283" s="44"/>
      <c r="AY283" s="44"/>
      <c r="AZ283" s="44"/>
      <c r="BA283" s="44"/>
      <c r="BB283" s="44"/>
      <c r="BC283" s="44"/>
      <c r="BD283" s="44"/>
      <c r="BE283" s="44"/>
      <c r="BF283" s="44"/>
      <c r="BG283" s="44"/>
      <c r="BH283" s="44"/>
      <c r="BI283" s="44"/>
      <c r="BJ283" s="44"/>
      <c r="BK283" s="44"/>
      <c r="BL283" s="44"/>
      <c r="BM283" s="44"/>
      <c r="BN283" s="44"/>
      <c r="BO283" s="44"/>
      <c r="BP283" s="44"/>
      <c r="BQ283" s="44"/>
      <c r="BR283" s="44"/>
      <c r="BS283" s="44"/>
      <c r="BT283" s="44"/>
      <c r="BU283" s="44"/>
      <c r="BV283" s="44"/>
      <c r="BW283" s="44"/>
      <c r="BX283" s="44"/>
      <c r="BY283" s="44"/>
    </row>
    <row r="284" spans="14:77">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c r="AT284" s="44"/>
      <c r="AU284" s="44"/>
      <c r="AV284" s="44"/>
      <c r="AW284" s="44"/>
      <c r="AX284" s="44"/>
      <c r="AY284" s="44"/>
      <c r="AZ284" s="44"/>
      <c r="BA284" s="44"/>
      <c r="BB284" s="44"/>
      <c r="BC284" s="44"/>
      <c r="BD284" s="44"/>
      <c r="BE284" s="44"/>
      <c r="BF284" s="44"/>
      <c r="BG284" s="44"/>
      <c r="BH284" s="44"/>
      <c r="BI284" s="44"/>
      <c r="BJ284" s="44"/>
      <c r="BK284" s="44"/>
      <c r="BL284" s="44"/>
      <c r="BM284" s="44"/>
      <c r="BN284" s="44"/>
      <c r="BO284" s="44"/>
      <c r="BP284" s="44"/>
      <c r="BQ284" s="44"/>
      <c r="BR284" s="44"/>
      <c r="BS284" s="44"/>
      <c r="BT284" s="44"/>
      <c r="BU284" s="44"/>
      <c r="BV284" s="44"/>
      <c r="BW284" s="44"/>
      <c r="BX284" s="44"/>
      <c r="BY284" s="44"/>
    </row>
    <row r="285" spans="14:77">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c r="AP285" s="44"/>
      <c r="AQ285" s="44"/>
      <c r="AR285" s="44"/>
      <c r="AS285" s="44"/>
      <c r="AT285" s="44"/>
      <c r="AU285" s="44"/>
      <c r="AV285" s="44"/>
      <c r="AW285" s="44"/>
      <c r="AX285" s="44"/>
      <c r="AY285" s="44"/>
      <c r="AZ285" s="44"/>
      <c r="BA285" s="44"/>
      <c r="BB285" s="44"/>
      <c r="BC285" s="44"/>
      <c r="BD285" s="44"/>
      <c r="BE285" s="44"/>
      <c r="BF285" s="44"/>
      <c r="BG285" s="44"/>
      <c r="BH285" s="44"/>
      <c r="BI285" s="44"/>
      <c r="BJ285" s="44"/>
      <c r="BK285" s="44"/>
      <c r="BL285" s="44"/>
      <c r="BM285" s="44"/>
      <c r="BN285" s="44"/>
      <c r="BO285" s="44"/>
      <c r="BP285" s="44"/>
      <c r="BQ285" s="44"/>
      <c r="BR285" s="44"/>
      <c r="BS285" s="44"/>
      <c r="BT285" s="44"/>
      <c r="BU285" s="44"/>
      <c r="BV285" s="44"/>
      <c r="BW285" s="44"/>
      <c r="BX285" s="44"/>
      <c r="BY285" s="44"/>
    </row>
    <row r="286" spans="14:77">
      <c r="N286" s="44"/>
      <c r="O286" s="44"/>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c r="AM286" s="44"/>
      <c r="AN286" s="44"/>
      <c r="AO286" s="44"/>
      <c r="AP286" s="44"/>
      <c r="AQ286" s="44"/>
      <c r="AR286" s="44"/>
      <c r="AS286" s="44"/>
      <c r="AT286" s="44"/>
      <c r="AU286" s="44"/>
      <c r="AV286" s="44"/>
      <c r="AW286" s="44"/>
      <c r="AX286" s="44"/>
      <c r="AY286" s="44"/>
      <c r="AZ286" s="44"/>
      <c r="BA286" s="44"/>
      <c r="BB286" s="44"/>
      <c r="BC286" s="44"/>
      <c r="BD286" s="44"/>
      <c r="BE286" s="44"/>
      <c r="BF286" s="44"/>
      <c r="BG286" s="44"/>
      <c r="BH286" s="44"/>
      <c r="BI286" s="44"/>
      <c r="BJ286" s="44"/>
      <c r="BK286" s="44"/>
      <c r="BL286" s="44"/>
      <c r="BM286" s="44"/>
      <c r="BN286" s="44"/>
      <c r="BO286" s="44"/>
      <c r="BP286" s="44"/>
      <c r="BQ286" s="44"/>
      <c r="BR286" s="44"/>
      <c r="BS286" s="44"/>
      <c r="BT286" s="44"/>
      <c r="BU286" s="44"/>
      <c r="BV286" s="44"/>
      <c r="BW286" s="44"/>
      <c r="BX286" s="44"/>
      <c r="BY286" s="44"/>
    </row>
    <row r="287" spans="14:77">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c r="AT287" s="44"/>
      <c r="AU287" s="44"/>
      <c r="AV287" s="44"/>
      <c r="AW287" s="44"/>
      <c r="AX287" s="44"/>
      <c r="AY287" s="44"/>
      <c r="AZ287" s="44"/>
      <c r="BA287" s="44"/>
      <c r="BB287" s="44"/>
      <c r="BC287" s="44"/>
      <c r="BD287" s="44"/>
      <c r="BE287" s="44"/>
      <c r="BF287" s="44"/>
      <c r="BG287" s="44"/>
      <c r="BH287" s="44"/>
      <c r="BI287" s="44"/>
      <c r="BJ287" s="44"/>
      <c r="BK287" s="44"/>
      <c r="BL287" s="44"/>
      <c r="BM287" s="44"/>
      <c r="BN287" s="44"/>
      <c r="BO287" s="44"/>
      <c r="BP287" s="44"/>
      <c r="BQ287" s="44"/>
      <c r="BR287" s="44"/>
      <c r="BS287" s="44"/>
      <c r="BT287" s="44"/>
      <c r="BU287" s="44"/>
      <c r="BV287" s="44"/>
      <c r="BW287" s="44"/>
      <c r="BX287" s="44"/>
      <c r="BY287" s="44"/>
    </row>
    <row r="288" spans="14:77">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c r="AT288" s="44"/>
      <c r="AU288" s="44"/>
      <c r="AV288" s="44"/>
      <c r="AW288" s="44"/>
      <c r="AX288" s="44"/>
      <c r="AY288" s="44"/>
      <c r="AZ288" s="44"/>
      <c r="BA288" s="44"/>
      <c r="BB288" s="44"/>
      <c r="BC288" s="44"/>
      <c r="BD288" s="44"/>
      <c r="BE288" s="44"/>
      <c r="BF288" s="44"/>
      <c r="BG288" s="44"/>
      <c r="BH288" s="44"/>
      <c r="BI288" s="44"/>
      <c r="BJ288" s="44"/>
      <c r="BK288" s="44"/>
      <c r="BL288" s="44"/>
      <c r="BM288" s="44"/>
      <c r="BN288" s="44"/>
      <c r="BO288" s="44"/>
      <c r="BP288" s="44"/>
      <c r="BQ288" s="44"/>
      <c r="BR288" s="44"/>
      <c r="BS288" s="44"/>
      <c r="BT288" s="44"/>
      <c r="BU288" s="44"/>
      <c r="BV288" s="44"/>
      <c r="BW288" s="44"/>
      <c r="BX288" s="44"/>
      <c r="BY288" s="44"/>
    </row>
    <row r="289" spans="14:77">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c r="AP289" s="44"/>
      <c r="AQ289" s="44"/>
      <c r="AR289" s="44"/>
      <c r="AS289" s="44"/>
      <c r="AT289" s="44"/>
      <c r="AU289" s="44"/>
      <c r="AV289" s="44"/>
      <c r="AW289" s="44"/>
      <c r="AX289" s="44"/>
      <c r="AY289" s="44"/>
      <c r="AZ289" s="44"/>
      <c r="BA289" s="44"/>
      <c r="BB289" s="44"/>
      <c r="BC289" s="44"/>
      <c r="BD289" s="44"/>
      <c r="BE289" s="44"/>
      <c r="BF289" s="44"/>
      <c r="BG289" s="44"/>
      <c r="BH289" s="44"/>
      <c r="BI289" s="44"/>
      <c r="BJ289" s="44"/>
      <c r="BK289" s="44"/>
      <c r="BL289" s="44"/>
      <c r="BM289" s="44"/>
      <c r="BN289" s="44"/>
      <c r="BO289" s="44"/>
      <c r="BP289" s="44"/>
      <c r="BQ289" s="44"/>
      <c r="BR289" s="44"/>
      <c r="BS289" s="44"/>
      <c r="BT289" s="44"/>
      <c r="BU289" s="44"/>
      <c r="BV289" s="44"/>
      <c r="BW289" s="44"/>
      <c r="BX289" s="44"/>
      <c r="BY289" s="44"/>
    </row>
    <row r="290" spans="14:77">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c r="AP290" s="44"/>
      <c r="AQ290" s="44"/>
      <c r="AR290" s="44"/>
      <c r="AS290" s="44"/>
      <c r="AT290" s="44"/>
      <c r="AU290" s="44"/>
      <c r="AV290" s="44"/>
      <c r="AW290" s="44"/>
      <c r="AX290" s="44"/>
      <c r="AY290" s="44"/>
      <c r="AZ290" s="44"/>
      <c r="BA290" s="44"/>
      <c r="BB290" s="44"/>
      <c r="BC290" s="44"/>
      <c r="BD290" s="44"/>
      <c r="BE290" s="44"/>
      <c r="BF290" s="44"/>
      <c r="BG290" s="44"/>
      <c r="BH290" s="44"/>
      <c r="BI290" s="44"/>
      <c r="BJ290" s="44"/>
      <c r="BK290" s="44"/>
      <c r="BL290" s="44"/>
      <c r="BM290" s="44"/>
      <c r="BN290" s="44"/>
      <c r="BO290" s="44"/>
      <c r="BP290" s="44"/>
      <c r="BQ290" s="44"/>
      <c r="BR290" s="44"/>
      <c r="BS290" s="44"/>
      <c r="BT290" s="44"/>
      <c r="BU290" s="44"/>
      <c r="BV290" s="44"/>
      <c r="BW290" s="44"/>
      <c r="BX290" s="44"/>
      <c r="BY290" s="44"/>
    </row>
    <row r="291" spans="14:77">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c r="AP291" s="44"/>
      <c r="AQ291" s="44"/>
      <c r="AR291" s="44"/>
      <c r="AS291" s="44"/>
      <c r="AT291" s="44"/>
      <c r="AU291" s="44"/>
      <c r="AV291" s="44"/>
      <c r="AW291" s="44"/>
      <c r="AX291" s="44"/>
      <c r="AY291" s="44"/>
      <c r="AZ291" s="44"/>
      <c r="BA291" s="44"/>
      <c r="BB291" s="44"/>
      <c r="BC291" s="44"/>
      <c r="BD291" s="44"/>
      <c r="BE291" s="44"/>
      <c r="BF291" s="44"/>
      <c r="BG291" s="44"/>
      <c r="BH291" s="44"/>
      <c r="BI291" s="44"/>
      <c r="BJ291" s="44"/>
      <c r="BK291" s="44"/>
      <c r="BL291" s="44"/>
      <c r="BM291" s="44"/>
      <c r="BN291" s="44"/>
      <c r="BO291" s="44"/>
      <c r="BP291" s="44"/>
      <c r="BQ291" s="44"/>
      <c r="BR291" s="44"/>
      <c r="BS291" s="44"/>
      <c r="BT291" s="44"/>
      <c r="BU291" s="44"/>
      <c r="BV291" s="44"/>
      <c r="BW291" s="44"/>
      <c r="BX291" s="44"/>
      <c r="BY291" s="44"/>
    </row>
    <row r="292" spans="14:77">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c r="AP292" s="44"/>
      <c r="AQ292" s="44"/>
      <c r="AR292" s="44"/>
      <c r="AS292" s="44"/>
      <c r="AT292" s="44"/>
      <c r="AU292" s="44"/>
      <c r="AV292" s="44"/>
      <c r="AW292" s="44"/>
      <c r="AX292" s="44"/>
      <c r="AY292" s="44"/>
      <c r="AZ292" s="44"/>
      <c r="BA292" s="44"/>
      <c r="BB292" s="44"/>
      <c r="BC292" s="44"/>
      <c r="BD292" s="44"/>
      <c r="BE292" s="44"/>
      <c r="BF292" s="44"/>
      <c r="BG292" s="44"/>
      <c r="BH292" s="44"/>
      <c r="BI292" s="44"/>
      <c r="BJ292" s="44"/>
      <c r="BK292" s="44"/>
      <c r="BL292" s="44"/>
      <c r="BM292" s="44"/>
      <c r="BN292" s="44"/>
      <c r="BO292" s="44"/>
      <c r="BP292" s="44"/>
      <c r="BQ292" s="44"/>
      <c r="BR292" s="44"/>
      <c r="BS292" s="44"/>
      <c r="BT292" s="44"/>
      <c r="BU292" s="44"/>
      <c r="BV292" s="44"/>
      <c r="BW292" s="44"/>
      <c r="BX292" s="44"/>
      <c r="BY292" s="44"/>
    </row>
    <row r="293" spans="14:77">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c r="AP293" s="44"/>
      <c r="AQ293" s="44"/>
      <c r="AR293" s="44"/>
      <c r="AS293" s="44"/>
      <c r="AT293" s="44"/>
      <c r="AU293" s="44"/>
      <c r="AV293" s="44"/>
      <c r="AW293" s="44"/>
      <c r="AX293" s="44"/>
      <c r="AY293" s="44"/>
      <c r="AZ293" s="44"/>
      <c r="BA293" s="44"/>
      <c r="BB293" s="44"/>
      <c r="BC293" s="44"/>
      <c r="BD293" s="44"/>
      <c r="BE293" s="44"/>
      <c r="BF293" s="44"/>
      <c r="BG293" s="44"/>
      <c r="BH293" s="44"/>
      <c r="BI293" s="44"/>
      <c r="BJ293" s="44"/>
      <c r="BK293" s="44"/>
      <c r="BL293" s="44"/>
      <c r="BM293" s="44"/>
      <c r="BN293" s="44"/>
      <c r="BO293" s="44"/>
      <c r="BP293" s="44"/>
      <c r="BQ293" s="44"/>
      <c r="BR293" s="44"/>
      <c r="BS293" s="44"/>
      <c r="BT293" s="44"/>
      <c r="BU293" s="44"/>
      <c r="BV293" s="44"/>
      <c r="BW293" s="44"/>
      <c r="BX293" s="44"/>
      <c r="BY293" s="44"/>
    </row>
    <row r="294" spans="14:77">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c r="AP294" s="44"/>
      <c r="AQ294" s="44"/>
      <c r="AR294" s="44"/>
      <c r="AS294" s="44"/>
      <c r="AT294" s="44"/>
      <c r="AU294" s="44"/>
      <c r="AV294" s="44"/>
      <c r="AW294" s="44"/>
      <c r="AX294" s="44"/>
      <c r="AY294" s="44"/>
      <c r="AZ294" s="44"/>
      <c r="BA294" s="44"/>
      <c r="BB294" s="44"/>
      <c r="BC294" s="44"/>
      <c r="BD294" s="44"/>
      <c r="BE294" s="44"/>
      <c r="BF294" s="44"/>
      <c r="BG294" s="44"/>
      <c r="BH294" s="44"/>
      <c r="BI294" s="44"/>
      <c r="BJ294" s="44"/>
      <c r="BK294" s="44"/>
      <c r="BL294" s="44"/>
      <c r="BM294" s="44"/>
      <c r="BN294" s="44"/>
      <c r="BO294" s="44"/>
      <c r="BP294" s="44"/>
      <c r="BQ294" s="44"/>
      <c r="BR294" s="44"/>
      <c r="BS294" s="44"/>
      <c r="BT294" s="44"/>
      <c r="BU294" s="44"/>
      <c r="BV294" s="44"/>
      <c r="BW294" s="44"/>
      <c r="BX294" s="44"/>
      <c r="BY294" s="44"/>
    </row>
    <row r="295" spans="14:77">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c r="AW295" s="44"/>
      <c r="AX295" s="44"/>
      <c r="AY295" s="44"/>
      <c r="AZ295" s="44"/>
      <c r="BA295" s="44"/>
      <c r="BB295" s="44"/>
      <c r="BC295" s="44"/>
      <c r="BD295" s="44"/>
      <c r="BE295" s="44"/>
      <c r="BF295" s="44"/>
      <c r="BG295" s="44"/>
      <c r="BH295" s="44"/>
      <c r="BI295" s="44"/>
      <c r="BJ295" s="44"/>
      <c r="BK295" s="44"/>
      <c r="BL295" s="44"/>
      <c r="BM295" s="44"/>
      <c r="BN295" s="44"/>
      <c r="BO295" s="44"/>
      <c r="BP295" s="44"/>
      <c r="BQ295" s="44"/>
      <c r="BR295" s="44"/>
      <c r="BS295" s="44"/>
      <c r="BT295" s="44"/>
      <c r="BU295" s="44"/>
      <c r="BV295" s="44"/>
      <c r="BW295" s="44"/>
      <c r="BX295" s="44"/>
      <c r="BY295" s="44"/>
    </row>
    <row r="296" spans="14:77">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c r="AW296" s="44"/>
      <c r="AX296" s="44"/>
      <c r="AY296" s="44"/>
      <c r="AZ296" s="44"/>
      <c r="BA296" s="44"/>
      <c r="BB296" s="44"/>
      <c r="BC296" s="44"/>
      <c r="BD296" s="44"/>
      <c r="BE296" s="44"/>
      <c r="BF296" s="44"/>
      <c r="BG296" s="44"/>
      <c r="BH296" s="44"/>
      <c r="BI296" s="44"/>
      <c r="BJ296" s="44"/>
      <c r="BK296" s="44"/>
      <c r="BL296" s="44"/>
      <c r="BM296" s="44"/>
      <c r="BN296" s="44"/>
      <c r="BO296" s="44"/>
      <c r="BP296" s="44"/>
      <c r="BQ296" s="44"/>
      <c r="BR296" s="44"/>
      <c r="BS296" s="44"/>
      <c r="BT296" s="44"/>
      <c r="BU296" s="44"/>
      <c r="BV296" s="44"/>
      <c r="BW296" s="44"/>
      <c r="BX296" s="44"/>
      <c r="BY296" s="44"/>
    </row>
    <row r="297" spans="14:77">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44"/>
      <c r="BF297" s="44"/>
      <c r="BG297" s="44"/>
      <c r="BH297" s="44"/>
      <c r="BI297" s="44"/>
      <c r="BJ297" s="44"/>
      <c r="BK297" s="44"/>
      <c r="BL297" s="44"/>
      <c r="BM297" s="44"/>
      <c r="BN297" s="44"/>
      <c r="BO297" s="44"/>
      <c r="BP297" s="44"/>
      <c r="BQ297" s="44"/>
      <c r="BR297" s="44"/>
      <c r="BS297" s="44"/>
      <c r="BT297" s="44"/>
      <c r="BU297" s="44"/>
      <c r="BV297" s="44"/>
      <c r="BW297" s="44"/>
      <c r="BX297" s="44"/>
      <c r="BY297" s="44"/>
    </row>
    <row r="298" spans="14:77">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44"/>
      <c r="BF298" s="44"/>
      <c r="BG298" s="44"/>
      <c r="BH298" s="44"/>
      <c r="BI298" s="44"/>
      <c r="BJ298" s="44"/>
      <c r="BK298" s="44"/>
      <c r="BL298" s="44"/>
      <c r="BM298" s="44"/>
      <c r="BN298" s="44"/>
      <c r="BO298" s="44"/>
      <c r="BP298" s="44"/>
      <c r="BQ298" s="44"/>
      <c r="BR298" s="44"/>
      <c r="BS298" s="44"/>
      <c r="BT298" s="44"/>
      <c r="BU298" s="44"/>
      <c r="BV298" s="44"/>
      <c r="BW298" s="44"/>
      <c r="BX298" s="44"/>
      <c r="BY298" s="44"/>
    </row>
    <row r="299" spans="14:77">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row>
    <row r="300" spans="14:77">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row>
    <row r="301" spans="14:77">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row>
    <row r="302" spans="14:77">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row>
    <row r="303" spans="14:77">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row>
    <row r="304" spans="14:77">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row>
    <row r="305" spans="14:77">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row>
    <row r="306" spans="14:77">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row>
    <row r="307" spans="14:77">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row>
    <row r="308" spans="14:77">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row>
    <row r="309" spans="14:77">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row>
    <row r="310" spans="14:77">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row>
    <row r="311" spans="14:77">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row>
    <row r="312" spans="14:77">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row>
    <row r="313" spans="14:77">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row>
    <row r="314" spans="14:77">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c r="BP314" s="44"/>
      <c r="BQ314" s="44"/>
      <c r="BR314" s="44"/>
      <c r="BS314" s="44"/>
      <c r="BT314" s="44"/>
      <c r="BU314" s="44"/>
      <c r="BV314" s="44"/>
      <c r="BW314" s="44"/>
      <c r="BX314" s="44"/>
      <c r="BY314" s="44"/>
    </row>
  </sheetData>
  <sheetProtection sheet="1" objects="1" scenarios="1" selectLockedCells="1"/>
  <mergeCells count="3">
    <mergeCell ref="C7:L7"/>
    <mergeCell ref="C9:H9"/>
    <mergeCell ref="A41:M43"/>
  </mergeCells>
  <phoneticPr fontId="0" type="noConversion"/>
  <pageMargins left="0.75" right="0.75" top="0.5" bottom="0.76" header="0.5" footer="0.46"/>
  <pageSetup scale="88" orientation="landscape" horizontalDpi="300" verticalDpi="300"/>
  <headerFooter alignWithMargins="0">
    <oddFooter xml:space="preserve">&amp;L&amp;"Arial Narrow,Regular"&amp;9
</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showRowColHeaders="0" zoomScaleSheetLayoutView="85" workbookViewId="0">
      <selection activeCell="K45" sqref="K45"/>
    </sheetView>
  </sheetViews>
  <sheetFormatPr baseColWidth="10" defaultColWidth="8.83203125" defaultRowHeight="12" x14ac:dyDescent="0"/>
  <cols>
    <col min="1" max="9" width="6.1640625" customWidth="1"/>
    <col min="10" max="10" width="10.1640625" customWidth="1"/>
    <col min="11" max="11" width="3.1640625" customWidth="1"/>
    <col min="12" max="12" width="6.1640625" customWidth="1"/>
    <col min="13" max="13" width="4.5" customWidth="1"/>
    <col min="14" max="14" width="4.33203125" customWidth="1"/>
    <col min="15" max="17" width="6.1640625" customWidth="1"/>
    <col min="18" max="18" width="7.1640625" customWidth="1"/>
    <col min="19" max="19" width="6.1640625" customWidth="1"/>
    <col min="20" max="20" width="6.5" customWidth="1"/>
    <col min="21" max="24" width="6.1640625" customWidth="1"/>
  </cols>
  <sheetData>
    <row r="1" spans="1:10" ht="18">
      <c r="A1" s="4" t="s">
        <v>84</v>
      </c>
    </row>
    <row r="2" spans="1:10" ht="18">
      <c r="A2" s="4" t="s">
        <v>62</v>
      </c>
    </row>
    <row r="3" spans="1:10" ht="15">
      <c r="A3" s="2" t="s">
        <v>82</v>
      </c>
    </row>
    <row r="4" spans="1:10" ht="15">
      <c r="A4" s="2"/>
    </row>
    <row r="5" spans="1:10" ht="13">
      <c r="A5" s="1"/>
    </row>
    <row r="6" spans="1:10" ht="13">
      <c r="A6" s="1"/>
    </row>
    <row r="7" spans="1:10" ht="13">
      <c r="A7" s="1"/>
    </row>
    <row r="8" spans="1:10" ht="21.75" customHeight="1">
      <c r="A8" s="10" t="s">
        <v>66</v>
      </c>
      <c r="B8" s="8"/>
      <c r="C8" s="8"/>
      <c r="D8" s="116" t="str">
        <f>IF('Data Input'!C7=0,"",'Data Input'!C7)</f>
        <v/>
      </c>
      <c r="E8" s="116"/>
      <c r="F8" s="116"/>
      <c r="G8" s="116"/>
      <c r="H8" s="116"/>
      <c r="I8" s="116"/>
      <c r="J8" s="116"/>
    </row>
    <row r="9" spans="1:10" ht="21.75" customHeight="1">
      <c r="A9" s="10" t="s">
        <v>71</v>
      </c>
      <c r="B9" s="8"/>
      <c r="C9" s="8"/>
      <c r="D9" s="117" t="str">
        <f>IF('Data Input'!L9=0,"",'Data Input'!L9)</f>
        <v/>
      </c>
      <c r="E9" s="118"/>
      <c r="F9" s="118"/>
      <c r="G9" s="118"/>
      <c r="H9" s="118"/>
      <c r="I9" s="118"/>
      <c r="J9" s="9"/>
    </row>
    <row r="10" spans="1:10" ht="21.75" customHeight="1">
      <c r="A10" s="10" t="s">
        <v>67</v>
      </c>
      <c r="B10" s="8"/>
      <c r="C10" s="8"/>
      <c r="D10" s="116" t="str">
        <f>IF('Data Input'!C9=0,"",'Data Input'!C9)</f>
        <v/>
      </c>
      <c r="E10" s="116"/>
      <c r="F10" s="116"/>
      <c r="G10" s="116"/>
      <c r="H10" s="116"/>
      <c r="I10" s="116"/>
      <c r="J10" s="116"/>
    </row>
    <row r="11" spans="1:10" ht="13">
      <c r="A11" s="1"/>
    </row>
    <row r="12" spans="1:10" ht="20.25" customHeight="1">
      <c r="A12" s="120" t="s">
        <v>72</v>
      </c>
      <c r="B12" s="121"/>
      <c r="C12" s="121"/>
      <c r="D12" s="121"/>
      <c r="E12" s="121"/>
      <c r="F12" s="121"/>
      <c r="G12" s="121"/>
      <c r="H12" s="121"/>
      <c r="I12" s="121"/>
      <c r="J12" s="122"/>
    </row>
    <row r="13" spans="1:10" ht="20.25" customHeight="1">
      <c r="A13" s="119" t="s">
        <v>73</v>
      </c>
      <c r="B13" s="110"/>
      <c r="C13" s="110"/>
      <c r="D13" s="110"/>
      <c r="E13" s="5"/>
      <c r="F13" s="5"/>
      <c r="G13" s="5"/>
      <c r="H13" s="109">
        <f>'Final result'!B21</f>
        <v>0</v>
      </c>
      <c r="I13" s="109"/>
      <c r="J13" s="123"/>
    </row>
    <row r="14" spans="1:10" ht="20.25" customHeight="1">
      <c r="A14" s="6" t="s">
        <v>74</v>
      </c>
      <c r="B14" s="7"/>
      <c r="C14" s="7"/>
      <c r="D14" s="7"/>
      <c r="E14" s="7"/>
      <c r="F14" s="7"/>
      <c r="G14" s="7"/>
      <c r="H14" s="109">
        <f>'Final result'!B22</f>
        <v>0</v>
      </c>
      <c r="I14" s="110"/>
      <c r="J14" s="111"/>
    </row>
    <row r="15" spans="1:10" ht="20.25" customHeight="1">
      <c r="A15" s="6" t="s">
        <v>52</v>
      </c>
      <c r="B15" s="7"/>
      <c r="C15" s="7"/>
      <c r="D15" s="7"/>
      <c r="E15" s="7"/>
      <c r="F15" s="7"/>
      <c r="G15" s="7"/>
      <c r="H15" s="112" t="e">
        <f>'Final result'!B23</f>
        <v>#NUM!</v>
      </c>
      <c r="I15" s="110"/>
      <c r="J15" s="111"/>
    </row>
    <row r="16" spans="1:10" ht="20.25" customHeight="1">
      <c r="A16" s="6" t="s">
        <v>75</v>
      </c>
      <c r="B16" s="7"/>
      <c r="C16" s="7"/>
      <c r="D16" s="7"/>
      <c r="E16" s="7"/>
      <c r="F16" s="7"/>
      <c r="G16" s="7"/>
      <c r="H16" s="113" t="e">
        <f>'Final result'!B24</f>
        <v>#DIV/0!</v>
      </c>
      <c r="I16" s="110"/>
      <c r="J16" s="111"/>
    </row>
    <row r="28" spans="3:3">
      <c r="C28" s="3"/>
    </row>
    <row r="33" spans="1:20" ht="13" thickBot="1">
      <c r="A33" s="15"/>
      <c r="B33" s="15"/>
      <c r="C33" s="15"/>
      <c r="D33" s="15"/>
      <c r="E33" s="15"/>
      <c r="F33" s="15"/>
      <c r="G33" s="15"/>
      <c r="H33" s="15"/>
      <c r="I33" s="15"/>
      <c r="J33" s="15"/>
      <c r="K33" s="15"/>
      <c r="L33" s="15"/>
      <c r="M33" s="15"/>
      <c r="N33" s="15"/>
      <c r="O33" s="15"/>
      <c r="P33" s="15"/>
      <c r="Q33" s="15"/>
      <c r="R33" s="15"/>
      <c r="S33" s="15"/>
      <c r="T33" s="15"/>
    </row>
    <row r="34" spans="1:20" ht="38" customHeight="1">
      <c r="A34" s="105" t="s">
        <v>94</v>
      </c>
      <c r="B34" s="114"/>
      <c r="C34" s="114"/>
      <c r="D34" s="114"/>
      <c r="E34" s="114"/>
      <c r="F34" s="114"/>
      <c r="G34" s="114"/>
      <c r="H34" s="114"/>
      <c r="I34" s="114"/>
      <c r="J34" s="114"/>
      <c r="K34" s="114"/>
      <c r="L34" s="114"/>
      <c r="M34" s="114"/>
      <c r="N34" s="114"/>
      <c r="O34" s="114"/>
      <c r="P34" s="114"/>
      <c r="Q34" s="114"/>
      <c r="R34" s="114"/>
      <c r="S34" s="114"/>
      <c r="T34" s="114"/>
    </row>
    <row r="35" spans="1:20" ht="13.5" hidden="1" customHeight="1">
      <c r="A35" s="115"/>
      <c r="B35" s="115"/>
      <c r="C35" s="115"/>
      <c r="D35" s="115"/>
      <c r="E35" s="115"/>
      <c r="F35" s="115"/>
      <c r="G35" s="115"/>
      <c r="H35" s="115"/>
      <c r="I35" s="115"/>
      <c r="J35" s="115"/>
      <c r="K35" s="115"/>
      <c r="L35" s="115"/>
      <c r="M35" s="115"/>
      <c r="N35" s="115"/>
      <c r="O35" s="115"/>
      <c r="P35" s="115"/>
      <c r="Q35" s="115"/>
      <c r="R35" s="115"/>
      <c r="S35" s="115"/>
      <c r="T35" s="115"/>
    </row>
    <row r="36" spans="1:20" hidden="1">
      <c r="A36" s="115"/>
      <c r="B36" s="115"/>
      <c r="C36" s="115"/>
      <c r="D36" s="115"/>
      <c r="E36" s="115"/>
      <c r="F36" s="115"/>
      <c r="G36" s="115"/>
      <c r="H36" s="115"/>
      <c r="I36" s="115"/>
      <c r="J36" s="115"/>
      <c r="K36" s="115"/>
      <c r="L36" s="115"/>
      <c r="M36" s="115"/>
      <c r="N36" s="115"/>
      <c r="O36" s="115"/>
      <c r="P36" s="115"/>
      <c r="Q36" s="115"/>
      <c r="R36" s="115"/>
      <c r="S36" s="115"/>
      <c r="T36" s="115"/>
    </row>
  </sheetData>
  <sheetProtection sheet="1" objects="1" scenarios="1" selectLockedCells="1"/>
  <mergeCells count="10">
    <mergeCell ref="H14:J14"/>
    <mergeCell ref="H15:J15"/>
    <mergeCell ref="H16:J16"/>
    <mergeCell ref="A34:T36"/>
    <mergeCell ref="D8:J8"/>
    <mergeCell ref="D9:I9"/>
    <mergeCell ref="D10:J10"/>
    <mergeCell ref="A13:D13"/>
    <mergeCell ref="A12:J12"/>
    <mergeCell ref="H13:J13"/>
  </mergeCells>
  <phoneticPr fontId="0" type="noConversion"/>
  <pageMargins left="0.75" right="0.75" top="0.5" bottom="0.49" header="0.5" footer="0.2"/>
  <pageSetup orientation="landscape"/>
  <headerFooter alignWithMargins="0"/>
  <rowBreaks count="1" manualBreakCount="1">
    <brk id="34" max="19"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showRowColHeaders="0" workbookViewId="0">
      <selection activeCell="D49" sqref="D49"/>
    </sheetView>
  </sheetViews>
  <sheetFormatPr baseColWidth="10" defaultColWidth="9.1640625" defaultRowHeight="12" x14ac:dyDescent="0"/>
  <cols>
    <col min="1" max="1" width="32.5" style="17" customWidth="1"/>
    <col min="2" max="8" width="14.1640625" style="17" customWidth="1"/>
    <col min="9" max="9" width="4.5" style="17" customWidth="1"/>
    <col min="10" max="16384" width="9.1640625" style="17"/>
  </cols>
  <sheetData>
    <row r="1" spans="1:9" ht="18">
      <c r="A1" s="16" t="s">
        <v>84</v>
      </c>
      <c r="B1" s="49"/>
    </row>
    <row r="2" spans="1:9" ht="18">
      <c r="A2" s="16" t="s">
        <v>62</v>
      </c>
      <c r="B2" s="16"/>
    </row>
    <row r="3" spans="1:9" ht="15">
      <c r="A3" s="18" t="s">
        <v>83</v>
      </c>
      <c r="B3" s="18"/>
    </row>
    <row r="4" spans="1:9" ht="15">
      <c r="A4" s="18"/>
      <c r="B4" s="18"/>
    </row>
    <row r="5" spans="1:9" ht="15">
      <c r="A5" s="18"/>
      <c r="B5" s="18"/>
    </row>
    <row r="6" spans="1:9" ht="15">
      <c r="A6" s="18"/>
      <c r="B6" s="18"/>
    </row>
    <row r="8" spans="1:9" ht="13">
      <c r="A8" s="50" t="s">
        <v>8</v>
      </c>
      <c r="B8" s="50">
        <v>0</v>
      </c>
      <c r="C8" s="50">
        <v>1</v>
      </c>
      <c r="D8" s="50">
        <v>2</v>
      </c>
      <c r="E8" s="50">
        <v>3</v>
      </c>
      <c r="F8" s="50">
        <v>4</v>
      </c>
      <c r="G8" s="50">
        <v>5</v>
      </c>
      <c r="H8" s="51" t="s">
        <v>51</v>
      </c>
    </row>
    <row r="9" spans="1:9" ht="13">
      <c r="A9" s="52" t="s">
        <v>9</v>
      </c>
      <c r="B9" s="53">
        <f>-Calculations!B14</f>
        <v>0</v>
      </c>
      <c r="D9" s="53"/>
      <c r="E9" s="53"/>
      <c r="F9" s="53"/>
      <c r="G9" s="53"/>
      <c r="H9" s="54">
        <f>SUM(B9:G9)</f>
        <v>0</v>
      </c>
    </row>
    <row r="10" spans="1:9" ht="13">
      <c r="A10" s="52" t="s">
        <v>10</v>
      </c>
      <c r="B10" s="52"/>
      <c r="C10" s="53">
        <f>Calculations!$B$30</f>
        <v>0</v>
      </c>
      <c r="D10" s="53">
        <f>Calculations!$B$30</f>
        <v>0</v>
      </c>
      <c r="E10" s="53">
        <f>Calculations!$B$30</f>
        <v>0</v>
      </c>
      <c r="F10" s="53">
        <f>Calculations!$B$30</f>
        <v>0</v>
      </c>
      <c r="G10" s="53">
        <f>Calculations!$B$30</f>
        <v>0</v>
      </c>
      <c r="H10" s="54">
        <f>SUM(C10:G10)</f>
        <v>0</v>
      </c>
    </row>
    <row r="11" spans="1:9" ht="13">
      <c r="A11" s="52" t="s">
        <v>61</v>
      </c>
      <c r="B11" s="52"/>
      <c r="C11" s="53">
        <f>Calculations!$B$66</f>
        <v>0</v>
      </c>
      <c r="D11" s="53">
        <f>Calculations!C66</f>
        <v>0</v>
      </c>
      <c r="E11" s="53">
        <f>Calculations!D66</f>
        <v>0</v>
      </c>
      <c r="F11" s="53">
        <f>Calculations!F66</f>
        <v>0</v>
      </c>
      <c r="G11" s="53">
        <f>Calculations!G66</f>
        <v>0</v>
      </c>
      <c r="H11" s="54">
        <f>SUM(C11:G11)</f>
        <v>0</v>
      </c>
    </row>
    <row r="12" spans="1:9" ht="13">
      <c r="A12" s="55" t="s">
        <v>60</v>
      </c>
      <c r="B12" s="56"/>
      <c r="C12" s="56">
        <f>Calculations!$B$51</f>
        <v>0</v>
      </c>
      <c r="D12" s="56">
        <f>Calculations!$B$51</f>
        <v>0</v>
      </c>
      <c r="E12" s="56">
        <f>Calculations!$B$51</f>
        <v>0</v>
      </c>
      <c r="F12" s="56">
        <f>Calculations!$B$51</f>
        <v>0</v>
      </c>
      <c r="G12" s="56">
        <f>Calculations!$B$51</f>
        <v>0</v>
      </c>
      <c r="H12" s="54">
        <f>SUM(C12:G12)</f>
        <v>0</v>
      </c>
      <c r="I12" s="57"/>
    </row>
    <row r="13" spans="1:9" ht="13">
      <c r="A13" s="52" t="s">
        <v>59</v>
      </c>
      <c r="B13" s="53">
        <f>SUM(B9:B12)</f>
        <v>0</v>
      </c>
      <c r="C13" s="53">
        <f t="shared" ref="C13:H13" si="0">SUM(C9:C12)</f>
        <v>0</v>
      </c>
      <c r="D13" s="53">
        <f t="shared" si="0"/>
        <v>0</v>
      </c>
      <c r="E13" s="53">
        <f t="shared" si="0"/>
        <v>0</v>
      </c>
      <c r="F13" s="53">
        <f t="shared" si="0"/>
        <v>0</v>
      </c>
      <c r="G13" s="53">
        <f t="shared" si="0"/>
        <v>0</v>
      </c>
      <c r="H13" s="53">
        <f t="shared" si="0"/>
        <v>0</v>
      </c>
    </row>
    <row r="14" spans="1:9" hidden="1">
      <c r="A14" s="17" t="s">
        <v>13</v>
      </c>
      <c r="C14" s="58">
        <f>C13</f>
        <v>0</v>
      </c>
      <c r="D14" s="58">
        <f>D13+C14</f>
        <v>0</v>
      </c>
      <c r="E14" s="58">
        <f>E13+D14</f>
        <v>0</v>
      </c>
      <c r="F14" s="58">
        <f>F13+E14</f>
        <v>0</v>
      </c>
      <c r="G14" s="58">
        <f>G13+F14</f>
        <v>0</v>
      </c>
    </row>
    <row r="15" spans="1:9" hidden="1">
      <c r="A15" s="17" t="s">
        <v>48</v>
      </c>
      <c r="C15" s="59">
        <f>IF(C14&gt;0,1,0)</f>
        <v>0</v>
      </c>
      <c r="D15" s="59">
        <f>IF(AND(D14&gt;0,C14&lt;0),1,0)</f>
        <v>0</v>
      </c>
      <c r="E15" s="59">
        <f>IF(AND(E14&gt;0,D14&lt;0),1,0)</f>
        <v>0</v>
      </c>
      <c r="F15" s="59">
        <f>IF(AND(F14&gt;0,E14&lt;0),1,0)</f>
        <v>0</v>
      </c>
      <c r="G15" s="59">
        <f>IF(AND(G14&gt;0,F14&lt;0),1,0)</f>
        <v>0</v>
      </c>
    </row>
    <row r="16" spans="1:9" hidden="1">
      <c r="A16" s="17" t="s">
        <v>49</v>
      </c>
      <c r="C16" s="60" t="e">
        <f>(C13-C14)/C13*12</f>
        <v>#DIV/0!</v>
      </c>
      <c r="D16" s="60" t="e">
        <f>(D13-D14)/D13*12</f>
        <v>#DIV/0!</v>
      </c>
      <c r="E16" s="60" t="e">
        <f>(E13-E14)/E13*12</f>
        <v>#DIV/0!</v>
      </c>
      <c r="F16" s="60" t="e">
        <f>(F13-F14)/F13*12</f>
        <v>#DIV/0!</v>
      </c>
      <c r="G16" s="60" t="e">
        <f>(G13-G14)/G13*12</f>
        <v>#DIV/0!</v>
      </c>
    </row>
    <row r="17" spans="1:7" hidden="1">
      <c r="A17" s="17" t="s">
        <v>50</v>
      </c>
      <c r="C17" s="60" t="e">
        <f>((C8-1)*12+C16)*C15</f>
        <v>#DIV/0!</v>
      </c>
      <c r="D17" s="60" t="e">
        <f>((D8-1)*12+D16)*D15</f>
        <v>#DIV/0!</v>
      </c>
      <c r="E17" s="60" t="e">
        <f>((E8-1)*12+E16)*E15</f>
        <v>#DIV/0!</v>
      </c>
      <c r="F17" s="60" t="e">
        <f>((F8-1)*12+F16)*F15</f>
        <v>#DIV/0!</v>
      </c>
      <c r="G17" s="60" t="e">
        <f>((G8-1)*12+G16)*G15</f>
        <v>#DIV/0!</v>
      </c>
    </row>
    <row r="19" spans="1:7">
      <c r="D19" s="58"/>
    </row>
    <row r="20" spans="1:7" ht="13">
      <c r="A20" s="50" t="s">
        <v>58</v>
      </c>
      <c r="B20" s="61"/>
      <c r="C20" s="62"/>
    </row>
    <row r="21" spans="1:7" ht="13">
      <c r="A21" s="52" t="s">
        <v>11</v>
      </c>
      <c r="B21" s="53">
        <f>-SUM(B9:G9)</f>
        <v>0</v>
      </c>
    </row>
    <row r="22" spans="1:7" ht="13">
      <c r="A22" s="52" t="s">
        <v>12</v>
      </c>
      <c r="B22" s="53">
        <f>SUM(C10:G12)</f>
        <v>0</v>
      </c>
    </row>
    <row r="23" spans="1:7" ht="13">
      <c r="A23" s="52" t="s">
        <v>52</v>
      </c>
      <c r="B23" s="63" t="e">
        <f>IRR(B13:G13)</f>
        <v>#NUM!</v>
      </c>
    </row>
    <row r="24" spans="1:7" ht="13">
      <c r="A24" s="52" t="s">
        <v>69</v>
      </c>
      <c r="B24" s="64" t="e">
        <f>B21/(B22/60)</f>
        <v>#DIV/0!</v>
      </c>
    </row>
    <row r="27" spans="1:7">
      <c r="A27" s="65"/>
      <c r="B27" s="65"/>
    </row>
    <row r="28" spans="1:7">
      <c r="C28" s="66"/>
    </row>
    <row r="29" spans="1:7">
      <c r="C29" s="67"/>
    </row>
    <row r="42" spans="1:9" ht="9.75" customHeight="1"/>
    <row r="43" spans="1:9" ht="13" thickBot="1">
      <c r="A43" s="42"/>
      <c r="B43" s="42"/>
      <c r="C43" s="42"/>
      <c r="D43" s="42"/>
      <c r="E43" s="42"/>
      <c r="F43" s="42"/>
      <c r="G43" s="42"/>
      <c r="H43" s="42"/>
    </row>
    <row r="44" spans="1:9" ht="44.5" customHeight="1">
      <c r="A44" s="105" t="s">
        <v>95</v>
      </c>
      <c r="B44" s="105"/>
      <c r="C44" s="105"/>
      <c r="D44" s="124"/>
      <c r="E44" s="124"/>
      <c r="F44" s="124"/>
      <c r="G44" s="124"/>
      <c r="H44" s="124"/>
      <c r="I44" s="124"/>
    </row>
    <row r="45" spans="1:9">
      <c r="A45" s="97"/>
      <c r="B45" s="97"/>
      <c r="C45" s="97"/>
      <c r="D45" s="97"/>
      <c r="E45" s="97"/>
      <c r="F45" s="97"/>
      <c r="G45" s="97"/>
      <c r="H45" s="97"/>
      <c r="I45" s="97"/>
    </row>
    <row r="46" spans="1:9">
      <c r="A46" s="97"/>
      <c r="B46" s="97"/>
      <c r="C46" s="97"/>
      <c r="D46" s="97"/>
      <c r="E46" s="97"/>
      <c r="F46" s="97"/>
      <c r="G46" s="97"/>
      <c r="H46" s="97"/>
      <c r="I46" s="97"/>
    </row>
  </sheetData>
  <sheetProtection sheet="1" objects="1" scenarios="1" selectLockedCells="1"/>
  <mergeCells count="1">
    <mergeCell ref="A44:I44"/>
  </mergeCells>
  <phoneticPr fontId="0" type="noConversion"/>
  <pageMargins left="0.5" right="0.43" top="0.66" bottom="0.63" header="0.34" footer="0.43"/>
  <pageSetup scale="87" orientation="landscape" horizontalDpi="4294967292"/>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showRowColHeaders="0" zoomScaleSheetLayoutView="85" workbookViewId="0">
      <selection activeCell="L70" sqref="L70"/>
    </sheetView>
  </sheetViews>
  <sheetFormatPr baseColWidth="10" defaultColWidth="9.1640625" defaultRowHeight="12" x14ac:dyDescent="0"/>
  <cols>
    <col min="1" max="1" width="30.6640625" style="17" customWidth="1"/>
    <col min="2" max="4" width="12.6640625" style="17" customWidth="1"/>
    <col min="5" max="5" width="2.1640625" style="17" hidden="1" customWidth="1"/>
    <col min="6" max="6" width="11.83203125" style="17" customWidth="1"/>
    <col min="7" max="9" width="12.6640625" style="17" customWidth="1"/>
    <col min="10" max="10" width="2.5" style="17" customWidth="1"/>
    <col min="11" max="16384" width="9.1640625" style="17"/>
  </cols>
  <sheetData>
    <row r="1" spans="1:9" ht="18">
      <c r="A1" s="16" t="s">
        <v>84</v>
      </c>
    </row>
    <row r="2" spans="1:9" ht="18">
      <c r="A2" s="16" t="s">
        <v>62</v>
      </c>
    </row>
    <row r="3" spans="1:9" ht="15">
      <c r="A3" s="18" t="s">
        <v>70</v>
      </c>
    </row>
    <row r="4" spans="1:9" ht="15">
      <c r="A4" s="18"/>
    </row>
    <row r="5" spans="1:9" ht="15">
      <c r="A5" s="68" t="s">
        <v>17</v>
      </c>
      <c r="B5" s="68"/>
      <c r="C5" s="69"/>
      <c r="D5" s="69"/>
      <c r="E5" s="69"/>
      <c r="F5" s="69"/>
      <c r="G5" s="70"/>
      <c r="H5" s="70"/>
      <c r="I5" s="70"/>
    </row>
    <row r="6" spans="1:9" ht="12.75" customHeight="1">
      <c r="A6" s="18"/>
      <c r="B6" s="18"/>
    </row>
    <row r="7" spans="1:9" s="72" customFormat="1">
      <c r="A7" s="65"/>
      <c r="B7" s="71" t="s">
        <v>18</v>
      </c>
      <c r="C7" s="71" t="s">
        <v>19</v>
      </c>
      <c r="D7" s="71" t="s">
        <v>24</v>
      </c>
      <c r="F7" s="71" t="s">
        <v>91</v>
      </c>
      <c r="G7" s="71" t="s">
        <v>92</v>
      </c>
    </row>
    <row r="8" spans="1:9" s="72" customFormat="1" ht="15" customHeight="1">
      <c r="A8" s="73" t="s">
        <v>20</v>
      </c>
      <c r="B8" s="73">
        <f>'Data Input'!C13</f>
        <v>0</v>
      </c>
      <c r="C8" s="73">
        <f>'Data Input'!E13</f>
        <v>0</v>
      </c>
      <c r="D8" s="73">
        <f>'Data Input'!G13</f>
        <v>0</v>
      </c>
      <c r="F8" s="73">
        <f>'Data Input'!I13</f>
        <v>0</v>
      </c>
      <c r="G8" s="73">
        <f>'Data Input'!K13</f>
        <v>0</v>
      </c>
    </row>
    <row r="9" spans="1:9" s="72" customFormat="1" ht="15" customHeight="1">
      <c r="A9" s="73" t="s">
        <v>21</v>
      </c>
      <c r="B9" s="74">
        <f>'Data Input'!C21</f>
        <v>0</v>
      </c>
      <c r="C9" s="74">
        <f>'Data Input'!E21</f>
        <v>0</v>
      </c>
      <c r="D9" s="74">
        <f>'Data Input'!G21</f>
        <v>0</v>
      </c>
      <c r="F9" s="74">
        <f>'Data Input'!I21</f>
        <v>0</v>
      </c>
      <c r="G9" s="74">
        <f>'Data Input'!K21</f>
        <v>0</v>
      </c>
    </row>
    <row r="10" spans="1:9" s="72" customFormat="1" ht="15" customHeight="1">
      <c r="A10" s="73" t="s">
        <v>89</v>
      </c>
      <c r="B10" s="74">
        <f>'Data Input'!C23</f>
        <v>0</v>
      </c>
      <c r="C10" s="74">
        <f>'Data Input'!C23</f>
        <v>0</v>
      </c>
      <c r="D10" s="74">
        <f>'Data Input'!C23</f>
        <v>0</v>
      </c>
      <c r="F10" s="74">
        <f>'Data Input'!C23</f>
        <v>0</v>
      </c>
      <c r="G10" s="74">
        <f>'Data Input'!C23</f>
        <v>0</v>
      </c>
    </row>
    <row r="11" spans="1:9" s="72" customFormat="1" ht="15" customHeight="1">
      <c r="A11" s="73" t="s">
        <v>11</v>
      </c>
      <c r="B11" s="74">
        <f>SUM(B9:B10)*B8</f>
        <v>0</v>
      </c>
      <c r="C11" s="74">
        <f>SUM(C9:C10)*C8</f>
        <v>0</v>
      </c>
      <c r="D11" s="74">
        <f>SUM(D9:D10)*D8</f>
        <v>0</v>
      </c>
      <c r="F11" s="74">
        <f>SUM(F9:F10)*F8</f>
        <v>0</v>
      </c>
      <c r="G11" s="74">
        <f>SUM(G9:G10)*G8</f>
        <v>0</v>
      </c>
    </row>
    <row r="12" spans="1:9" s="72" customFormat="1" ht="7.5" customHeight="1">
      <c r="C12" s="75"/>
      <c r="D12" s="75"/>
    </row>
    <row r="13" spans="1:9" s="72" customFormat="1" ht="15" customHeight="1">
      <c r="A13" s="72" t="s">
        <v>5</v>
      </c>
      <c r="B13" s="75">
        <f>'Data Input'!C25</f>
        <v>0</v>
      </c>
    </row>
    <row r="14" spans="1:9" s="72" customFormat="1" ht="15" customHeight="1">
      <c r="A14" s="72" t="s">
        <v>23</v>
      </c>
      <c r="B14" s="75">
        <f>SUM(B11:G11)+B13</f>
        <v>0</v>
      </c>
    </row>
    <row r="15" spans="1:9" s="72" customFormat="1">
      <c r="B15" s="75"/>
    </row>
    <row r="16" spans="1:9" s="72" customFormat="1" ht="12.75" customHeight="1"/>
    <row r="17" spans="1:9" ht="15">
      <c r="A17" s="68" t="s">
        <v>15</v>
      </c>
      <c r="B17" s="68"/>
      <c r="C17" s="69"/>
      <c r="D17" s="69"/>
      <c r="E17" s="69"/>
      <c r="F17" s="69"/>
      <c r="G17" s="70"/>
      <c r="H17" s="70"/>
      <c r="I17" s="70"/>
    </row>
    <row r="18" spans="1:9" ht="12.75" customHeight="1">
      <c r="A18" s="18"/>
      <c r="B18" s="18"/>
      <c r="F18" s="57"/>
      <c r="G18" s="57"/>
      <c r="H18" s="57"/>
    </row>
    <row r="19" spans="1:9">
      <c r="B19" s="71" t="s">
        <v>18</v>
      </c>
      <c r="C19" s="71" t="s">
        <v>19</v>
      </c>
      <c r="D19" s="71" t="s">
        <v>24</v>
      </c>
      <c r="E19" s="71"/>
      <c r="F19" s="71" t="s">
        <v>91</v>
      </c>
      <c r="G19" s="71" t="s">
        <v>92</v>
      </c>
    </row>
    <row r="20" spans="1:9" ht="15" customHeight="1">
      <c r="A20" s="76" t="s">
        <v>6</v>
      </c>
      <c r="B20" s="76">
        <f>'Data Input'!C17</f>
        <v>12</v>
      </c>
      <c r="C20" s="76">
        <f>'Data Input'!E17</f>
        <v>18</v>
      </c>
      <c r="D20" s="76">
        <f>'Data Input'!G17</f>
        <v>24</v>
      </c>
      <c r="F20" s="76">
        <f>'Data Input'!I17</f>
        <v>36</v>
      </c>
      <c r="G20" s="76">
        <f>'Data Input'!K17</f>
        <v>40</v>
      </c>
    </row>
    <row r="21" spans="1:9" ht="24">
      <c r="A21" s="77" t="s">
        <v>88</v>
      </c>
      <c r="B21" s="76">
        <f>'Data Input'!C19</f>
        <v>1</v>
      </c>
      <c r="C21" s="76">
        <f>'Data Input'!E19</f>
        <v>1.5</v>
      </c>
      <c r="D21" s="76">
        <f>'Data Input'!G19</f>
        <v>2</v>
      </c>
      <c r="F21" s="76">
        <f>'Data Input'!I19</f>
        <v>3</v>
      </c>
      <c r="G21" s="76">
        <f>'Data Input'!K19</f>
        <v>3.5</v>
      </c>
    </row>
    <row r="22" spans="1:9" ht="15" customHeight="1">
      <c r="A22" s="76" t="s">
        <v>26</v>
      </c>
      <c r="B22" s="76">
        <f>B20-B21</f>
        <v>11</v>
      </c>
      <c r="C22" s="76">
        <f>C20-C21</f>
        <v>16.5</v>
      </c>
      <c r="D22" s="76">
        <f>D20-D21</f>
        <v>22</v>
      </c>
      <c r="F22" s="76">
        <f>F20-F21</f>
        <v>33</v>
      </c>
      <c r="G22" s="76">
        <f>G20-G21</f>
        <v>36.5</v>
      </c>
    </row>
    <row r="23" spans="1:9" ht="15" customHeight="1">
      <c r="A23" s="76" t="s">
        <v>25</v>
      </c>
      <c r="B23" s="76">
        <f>'Data Input'!$C$27</f>
        <v>52</v>
      </c>
      <c r="C23" s="76">
        <f>'Data Input'!$C$27</f>
        <v>52</v>
      </c>
      <c r="D23" s="76">
        <f>'Data Input'!$C$27</f>
        <v>52</v>
      </c>
      <c r="F23" s="76">
        <f>'Data Input'!$C$27</f>
        <v>52</v>
      </c>
      <c r="G23" s="76">
        <f>'Data Input'!$C$27</f>
        <v>52</v>
      </c>
    </row>
    <row r="24" spans="1:9" ht="15" customHeight="1">
      <c r="A24" s="76" t="s">
        <v>27</v>
      </c>
      <c r="B24" s="78">
        <f>B23*B22/60</f>
        <v>9.5333333333333332</v>
      </c>
      <c r="C24" s="78">
        <f>C23*C22/60</f>
        <v>14.3</v>
      </c>
      <c r="D24" s="78">
        <f>D23*D22/60</f>
        <v>19.066666666666666</v>
      </c>
      <c r="F24" s="78">
        <f>F23*F22/60</f>
        <v>28.6</v>
      </c>
      <c r="G24" s="78">
        <f>G23*G22/60</f>
        <v>31.633333333333333</v>
      </c>
    </row>
    <row r="25" spans="1:9" ht="15" customHeight="1">
      <c r="A25" s="76" t="s">
        <v>7</v>
      </c>
      <c r="B25" s="76">
        <f>'Data Input'!C13</f>
        <v>0</v>
      </c>
      <c r="C25" s="76">
        <f>'Data Input'!E13</f>
        <v>0</v>
      </c>
      <c r="D25" s="76">
        <f>'Data Input'!G13</f>
        <v>0</v>
      </c>
      <c r="F25" s="76">
        <f>'Data Input'!I13</f>
        <v>0</v>
      </c>
      <c r="G25" s="76">
        <f>'Data Input'!K13</f>
        <v>0</v>
      </c>
    </row>
    <row r="26" spans="1:9" ht="15" customHeight="1">
      <c r="A26" s="76" t="s">
        <v>78</v>
      </c>
      <c r="B26" s="78">
        <f>B25*B24</f>
        <v>0</v>
      </c>
      <c r="C26" s="78">
        <f>C25*C24</f>
        <v>0</v>
      </c>
      <c r="D26" s="78">
        <f>D25*D24</f>
        <v>0</v>
      </c>
      <c r="F26" s="78">
        <f>F25*F24</f>
        <v>0</v>
      </c>
      <c r="G26" s="78">
        <f>G25*G24</f>
        <v>0</v>
      </c>
    </row>
    <row r="27" spans="1:9" ht="12.75" customHeight="1">
      <c r="B27" s="58"/>
      <c r="C27" s="58"/>
      <c r="D27" s="58"/>
    </row>
    <row r="28" spans="1:9" ht="15" customHeight="1">
      <c r="A28" s="17" t="s">
        <v>79</v>
      </c>
      <c r="B28" s="60">
        <f>SUM(B26:G26)</f>
        <v>0</v>
      </c>
    </row>
    <row r="29" spans="1:9" ht="15" customHeight="1">
      <c r="A29" s="17" t="s">
        <v>28</v>
      </c>
      <c r="B29" s="58">
        <f>'Data Input'!C32</f>
        <v>0</v>
      </c>
      <c r="C29" s="58"/>
      <c r="D29" s="58"/>
    </row>
    <row r="30" spans="1:9" ht="15" customHeight="1">
      <c r="A30" s="17" t="s">
        <v>14</v>
      </c>
      <c r="B30" s="58">
        <f>B29*B28</f>
        <v>0</v>
      </c>
    </row>
    <row r="31" spans="1:9" ht="15" customHeight="1">
      <c r="A31" s="17" t="s">
        <v>22</v>
      </c>
      <c r="B31" s="58">
        <f>B30*5</f>
        <v>0</v>
      </c>
    </row>
    <row r="32" spans="1:9" ht="15" customHeight="1">
      <c r="B32" s="58"/>
    </row>
    <row r="33" spans="1:9" ht="15" customHeight="1">
      <c r="B33" s="58"/>
    </row>
    <row r="34" spans="1:9" ht="13" thickBot="1">
      <c r="A34" s="100"/>
      <c r="B34" s="101"/>
      <c r="C34" s="100"/>
      <c r="D34" s="100"/>
      <c r="E34" s="100"/>
      <c r="F34" s="100"/>
      <c r="G34" s="100"/>
      <c r="H34" s="100"/>
      <c r="I34" s="100"/>
    </row>
    <row r="35" spans="1:9" ht="31.5" customHeight="1">
      <c r="A35" s="105" t="s">
        <v>96</v>
      </c>
      <c r="B35" s="105"/>
      <c r="C35" s="105"/>
      <c r="D35" s="125"/>
      <c r="E35" s="125"/>
      <c r="F35" s="125"/>
      <c r="G35" s="125"/>
      <c r="H35" s="125"/>
      <c r="I35" s="125"/>
    </row>
    <row r="36" spans="1:9" ht="12.75" customHeight="1">
      <c r="A36" s="99"/>
      <c r="B36" s="99"/>
      <c r="C36" s="99"/>
      <c r="D36" s="99"/>
      <c r="E36" s="99"/>
      <c r="F36" s="99"/>
      <c r="G36" s="99"/>
      <c r="H36" s="99"/>
      <c r="I36" s="99"/>
    </row>
    <row r="37" spans="1:9" ht="15">
      <c r="A37" s="68" t="s">
        <v>16</v>
      </c>
      <c r="B37" s="68"/>
      <c r="C37" s="69"/>
      <c r="D37" s="69"/>
      <c r="E37" s="69"/>
      <c r="F37" s="69"/>
      <c r="G37" s="70"/>
      <c r="H37" s="70"/>
      <c r="I37" s="70"/>
    </row>
    <row r="38" spans="1:9" ht="12.75" customHeight="1"/>
    <row r="39" spans="1:9" ht="15" customHeight="1">
      <c r="A39" s="17" t="s">
        <v>76</v>
      </c>
    </row>
    <row r="40" spans="1:9" ht="15" customHeight="1">
      <c r="A40" s="17" t="s">
        <v>77</v>
      </c>
      <c r="B40" s="17">
        <f>60-'Data Input'!C29</f>
        <v>54</v>
      </c>
    </row>
    <row r="41" spans="1:9" ht="15" customHeight="1">
      <c r="A41" s="17" t="s">
        <v>85</v>
      </c>
      <c r="B41" s="17">
        <v>60</v>
      </c>
    </row>
    <row r="42" spans="1:9" ht="9" customHeight="1"/>
    <row r="43" spans="1:9">
      <c r="A43" s="79"/>
      <c r="B43" s="71" t="s">
        <v>18</v>
      </c>
      <c r="C43" s="71" t="s">
        <v>19</v>
      </c>
      <c r="D43" s="71" t="s">
        <v>24</v>
      </c>
      <c r="F43" s="71" t="s">
        <v>91</v>
      </c>
      <c r="G43" s="71" t="s">
        <v>92</v>
      </c>
    </row>
    <row r="44" spans="1:9" ht="15" customHeight="1">
      <c r="A44" s="76" t="s">
        <v>4</v>
      </c>
      <c r="B44" s="80">
        <f>'Data Input'!C15</f>
        <v>0</v>
      </c>
      <c r="C44" s="80">
        <f>'Data Input'!E15</f>
        <v>0</v>
      </c>
      <c r="D44" s="80">
        <f>'Data Input'!G15</f>
        <v>0</v>
      </c>
      <c r="F44" s="80">
        <f>'Data Input'!I15</f>
        <v>0</v>
      </c>
      <c r="G44" s="80">
        <f>'Data Input'!K15</f>
        <v>0</v>
      </c>
    </row>
    <row r="45" spans="1:9" ht="15" customHeight="1">
      <c r="A45" s="76" t="s">
        <v>53</v>
      </c>
      <c r="B45" s="80">
        <f>B44/$B$40</f>
        <v>0</v>
      </c>
      <c r="C45" s="80">
        <f>C44/$B$40</f>
        <v>0</v>
      </c>
      <c r="D45" s="80">
        <f>D44/$B$40</f>
        <v>0</v>
      </c>
      <c r="F45" s="80">
        <f>F44/$B$40</f>
        <v>0</v>
      </c>
      <c r="G45" s="80">
        <f>G44/$B$40</f>
        <v>0</v>
      </c>
    </row>
    <row r="46" spans="1:9" ht="27" customHeight="1">
      <c r="A46" s="98" t="s">
        <v>90</v>
      </c>
      <c r="B46" s="80">
        <f>B44/$B$41</f>
        <v>0</v>
      </c>
      <c r="C46" s="80">
        <f>C44/$B$41</f>
        <v>0</v>
      </c>
      <c r="D46" s="80">
        <f>D44/$B$41</f>
        <v>0</v>
      </c>
      <c r="F46" s="80">
        <f>F44/$B$41</f>
        <v>0</v>
      </c>
      <c r="G46" s="80">
        <f>G44/$B$41</f>
        <v>0</v>
      </c>
    </row>
    <row r="47" spans="1:9" ht="15" customHeight="1">
      <c r="A47" s="76" t="s">
        <v>54</v>
      </c>
      <c r="B47" s="80">
        <f>B45-B46</f>
        <v>0</v>
      </c>
      <c r="C47" s="80">
        <f>C45-C46</f>
        <v>0</v>
      </c>
      <c r="D47" s="80">
        <f>D45-D46</f>
        <v>0</v>
      </c>
      <c r="F47" s="80">
        <f>F45-F46</f>
        <v>0</v>
      </c>
      <c r="G47" s="80">
        <f>G45-G46</f>
        <v>0</v>
      </c>
    </row>
    <row r="48" spans="1:9" ht="15" customHeight="1">
      <c r="A48" s="76" t="s">
        <v>7</v>
      </c>
      <c r="B48" s="81">
        <f>'Data Input'!C13</f>
        <v>0</v>
      </c>
      <c r="C48" s="81">
        <f>'Data Input'!E13</f>
        <v>0</v>
      </c>
      <c r="D48" s="81">
        <f>'Data Input'!G13</f>
        <v>0</v>
      </c>
      <c r="F48" s="81">
        <f>'Data Input'!I13</f>
        <v>0</v>
      </c>
      <c r="G48" s="81">
        <f>'Data Input'!K13</f>
        <v>0</v>
      </c>
    </row>
    <row r="49" spans="1:9" ht="15" customHeight="1">
      <c r="A49" s="76" t="s">
        <v>55</v>
      </c>
      <c r="B49" s="80">
        <f>B47*B48*12</f>
        <v>0</v>
      </c>
      <c r="C49" s="80">
        <f>C47*C48*12</f>
        <v>0</v>
      </c>
      <c r="D49" s="80">
        <f>D47*D48*12</f>
        <v>0</v>
      </c>
      <c r="F49" s="80">
        <f>F47*F48*12</f>
        <v>0</v>
      </c>
      <c r="G49" s="80">
        <f>G47*G48*12</f>
        <v>0</v>
      </c>
    </row>
    <row r="50" spans="1:9" ht="9.75" customHeight="1"/>
    <row r="51" spans="1:9" ht="14.25" customHeight="1">
      <c r="A51" s="17" t="s">
        <v>56</v>
      </c>
      <c r="B51" s="62">
        <f>SUM(B49:G49)</f>
        <v>0</v>
      </c>
    </row>
    <row r="52" spans="1:9" ht="14.25" customHeight="1">
      <c r="A52" s="57" t="s">
        <v>57</v>
      </c>
      <c r="B52" s="82">
        <f>B51*5</f>
        <v>0</v>
      </c>
      <c r="C52" s="82"/>
    </row>
    <row r="53" spans="1:9" ht="12.75" customHeight="1"/>
    <row r="54" spans="1:9" ht="15">
      <c r="A54" s="68" t="s">
        <v>39</v>
      </c>
      <c r="B54" s="68"/>
      <c r="C54" s="69"/>
      <c r="D54" s="69"/>
      <c r="E54" s="69"/>
      <c r="F54" s="69"/>
      <c r="G54" s="70"/>
      <c r="H54" s="70"/>
      <c r="I54" s="70"/>
    </row>
    <row r="55" spans="1:9" ht="12.75" customHeight="1"/>
    <row r="56" spans="1:9" ht="15" customHeight="1">
      <c r="A56" s="17" t="s">
        <v>43</v>
      </c>
      <c r="B56" s="58">
        <f>SUM(B62:C62)</f>
        <v>0</v>
      </c>
    </row>
    <row r="57" spans="1:9" ht="15" customHeight="1">
      <c r="A57" s="17" t="s">
        <v>44</v>
      </c>
      <c r="B57" s="83">
        <f>'Data Input'!C36</f>
        <v>1</v>
      </c>
    </row>
    <row r="58" spans="1:9" ht="9.75" customHeight="1">
      <c r="B58" s="83"/>
    </row>
    <row r="59" spans="1:9">
      <c r="B59" s="84" t="s">
        <v>29</v>
      </c>
      <c r="C59" s="84" t="s">
        <v>30</v>
      </c>
    </row>
    <row r="60" spans="1:9" ht="15" customHeight="1">
      <c r="A60" s="76" t="s">
        <v>40</v>
      </c>
      <c r="B60" s="85">
        <f>'Data Input'!C34</f>
        <v>10</v>
      </c>
      <c r="C60" s="86">
        <f>'Data Input'!E34</f>
        <v>15</v>
      </c>
    </row>
    <row r="61" spans="1:9" ht="15" customHeight="1">
      <c r="A61" s="76" t="s">
        <v>41</v>
      </c>
      <c r="B61" s="87">
        <f>'Data Input'!C32</f>
        <v>0</v>
      </c>
      <c r="C61" s="88">
        <f>'Data Input'!E32</f>
        <v>0</v>
      </c>
    </row>
    <row r="62" spans="1:9" ht="15" customHeight="1">
      <c r="A62" s="76" t="s">
        <v>42</v>
      </c>
      <c r="B62" s="89">
        <f>B60*B61/60</f>
        <v>0</v>
      </c>
      <c r="C62" s="90">
        <f>C60*C61/60</f>
        <v>0</v>
      </c>
    </row>
    <row r="63" spans="1:9" ht="10.5" customHeight="1">
      <c r="B63" s="58"/>
      <c r="D63" s="58"/>
    </row>
    <row r="64" spans="1:9" ht="15" customHeight="1">
      <c r="A64" s="76" t="s">
        <v>45</v>
      </c>
      <c r="B64" s="91">
        <f>'Data Input'!C39</f>
        <v>0.01</v>
      </c>
      <c r="C64" s="91">
        <f>'Data Input'!E39</f>
        <v>0.02</v>
      </c>
      <c r="D64" s="91">
        <f>'Data Input'!G39</f>
        <v>0.03</v>
      </c>
      <c r="E64" s="91"/>
      <c r="F64" s="92">
        <f>'Data Input'!I39</f>
        <v>0.04</v>
      </c>
      <c r="G64" s="92">
        <f>'Data Input'!K39</f>
        <v>0.05</v>
      </c>
    </row>
    <row r="65" spans="1:9" ht="15" customHeight="1">
      <c r="A65" s="76" t="s">
        <v>46</v>
      </c>
      <c r="B65" s="93">
        <f t="shared" ref="B65:G65" si="0">$B$57*B64*365</f>
        <v>3.65</v>
      </c>
      <c r="C65" s="93">
        <f t="shared" si="0"/>
        <v>7.3</v>
      </c>
      <c r="D65" s="93">
        <f t="shared" si="0"/>
        <v>10.95</v>
      </c>
      <c r="E65" s="85">
        <f t="shared" si="0"/>
        <v>0</v>
      </c>
      <c r="F65" s="94">
        <f t="shared" si="0"/>
        <v>14.6</v>
      </c>
      <c r="G65" s="94">
        <f t="shared" si="0"/>
        <v>18.25</v>
      </c>
    </row>
    <row r="66" spans="1:9" ht="15" customHeight="1">
      <c r="A66" s="76" t="s">
        <v>47</v>
      </c>
      <c r="B66" s="95">
        <f t="shared" ref="B66:G66" si="1">$B$56*B65</f>
        <v>0</v>
      </c>
      <c r="C66" s="95">
        <f t="shared" si="1"/>
        <v>0</v>
      </c>
      <c r="D66" s="95">
        <f t="shared" si="1"/>
        <v>0</v>
      </c>
      <c r="E66" s="89">
        <f t="shared" si="1"/>
        <v>0</v>
      </c>
      <c r="F66" s="95">
        <f t="shared" si="1"/>
        <v>0</v>
      </c>
      <c r="G66" s="74">
        <f t="shared" si="1"/>
        <v>0</v>
      </c>
    </row>
    <row r="69" spans="1:9" ht="13" thickBot="1">
      <c r="A69" s="42"/>
      <c r="B69" s="42"/>
      <c r="C69" s="42"/>
      <c r="D69" s="42"/>
      <c r="E69" s="42"/>
      <c r="F69" s="42"/>
      <c r="G69" s="42"/>
      <c r="H69" s="42"/>
      <c r="I69" s="42"/>
    </row>
    <row r="70" spans="1:9" ht="46.5" customHeight="1">
      <c r="A70" s="105" t="s">
        <v>96</v>
      </c>
      <c r="B70" s="105"/>
      <c r="C70" s="105"/>
      <c r="D70" s="124"/>
      <c r="E70" s="124"/>
      <c r="F70" s="124"/>
      <c r="G70" s="124"/>
      <c r="H70" s="124"/>
      <c r="I70" s="124"/>
    </row>
    <row r="71" spans="1:9">
      <c r="A71" s="97"/>
      <c r="B71" s="97"/>
      <c r="C71" s="97"/>
      <c r="D71" s="97"/>
      <c r="E71" s="97"/>
      <c r="F71" s="97"/>
      <c r="G71" s="97"/>
      <c r="H71" s="97"/>
      <c r="I71" s="97"/>
    </row>
    <row r="72" spans="1:9">
      <c r="A72" s="97"/>
      <c r="B72" s="97"/>
      <c r="C72" s="97"/>
      <c r="D72" s="97"/>
      <c r="E72" s="97"/>
      <c r="F72" s="97"/>
      <c r="G72" s="97"/>
      <c r="H72" s="97"/>
      <c r="I72" s="97"/>
    </row>
  </sheetData>
  <sheetProtection sheet="1" objects="1" scenarios="1" selectLockedCells="1"/>
  <mergeCells count="2">
    <mergeCell ref="A35:I35"/>
    <mergeCell ref="A70:I70"/>
  </mergeCells>
  <phoneticPr fontId="0" type="noConversion"/>
  <pageMargins left="0.42" right="0.39" top="0.5" bottom="0.5" header="0.5" footer="0.5"/>
  <pageSetup scale="94" orientation="landscape"/>
  <headerFooter alignWithMargins="0"/>
  <rowBreaks count="1" manualBreakCount="1">
    <brk id="36" max="16383"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Data Input</vt:lpstr>
      <vt:lpstr>Summary</vt:lpstr>
      <vt:lpstr>Final result</vt:lpstr>
      <vt:lpstr>Calculations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backdoor</dc:creator>
  <cp:lastModifiedBy>Cindy  Lehman</cp:lastModifiedBy>
  <cp:lastPrinted>2013-08-16T13:51:50Z</cp:lastPrinted>
  <dcterms:created xsi:type="dcterms:W3CDTF">2003-03-17T02:12:41Z</dcterms:created>
  <dcterms:modified xsi:type="dcterms:W3CDTF">2015-12-15T19:54:15Z</dcterms:modified>
</cp:coreProperties>
</file>